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"/>
    </mc:Choice>
  </mc:AlternateContent>
  <xr:revisionPtr revIDLastSave="0" documentId="13_ncr:1_{6CD31A6D-431F-4A5F-8F69-0AFDFE9FFF8F}" xr6:coauthVersionLast="47" xr6:coauthVersionMax="47" xr10:uidLastSave="{00000000-0000-0000-0000-000000000000}"/>
  <bookViews>
    <workbookView xWindow="38280" yWindow="-120" windowWidth="38640" windowHeight="21120" tabRatio="719" activeTab="2" xr2:uid="{00000000-000D-0000-FFFF-FFFF00000000}"/>
  </bookViews>
  <sheets>
    <sheet name="Anleitung" sheetId="1" r:id="rId1"/>
    <sheet name="Reinigungsturnus" sheetId="2" r:id="rId2"/>
    <sheet name="LV öffentliche Einrichtungen" sheetId="25" r:id="rId3"/>
    <sheet name="LV - Grundreinigung" sheetId="18" r:id="rId4"/>
    <sheet name="Besonderheiten" sheetId="16" r:id="rId5"/>
    <sheet name="SVS UR" sheetId="9" r:id="rId6"/>
    <sheet name="SVS GR" sheetId="10" r:id="rId7"/>
    <sheet name="UHR Sommer und GR" sheetId="20" r:id="rId8"/>
    <sheet name="UHR Winter" sheetId="21" r:id="rId9"/>
    <sheet name="Preisblatt " sheetId="24" r:id="rId10"/>
  </sheets>
  <definedNames>
    <definedName name="_xlnm._FilterDatabase" localSheetId="7" hidden="1">'UHR Sommer und GR'!$A$8:$T$86</definedName>
    <definedName name="_xlnm._FilterDatabase" localSheetId="8" hidden="1">'UHR Winter'!$A$8:$T$86</definedName>
    <definedName name="_xlnm.Print_Area" localSheetId="6">'SVS GR'!$A$1:$H$64</definedName>
    <definedName name="_xlnm.Print_Area" localSheetId="5">'SVS UR'!$A$1:$H$64</definedName>
    <definedName name="_xlnm.Print_Titles" localSheetId="3">'LV - Grundreinigung'!$1:$5</definedName>
    <definedName name="_xlnm.Print_Titles" localSheetId="2">'LV öffentliche Einrichtungen'!$4:$6</definedName>
    <definedName name="_xlnm.Print_Titles" localSheetId="5">'SVS UR'!$9:$9</definedName>
    <definedName name="_xlnm.Print_Titles" localSheetId="7">'UHR Sommer und GR'!$1:$8</definedName>
    <definedName name="_xlnm.Print_Titles" localSheetId="8">'UHR Winter'!$1:$8</definedName>
    <definedName name="RT">Reinigungsturnus!$A$5:$A$20</definedName>
    <definedName name="Z_9F022A53_C572_B444_AEA2_F72CEF04B0CA_.wvu.Cols" localSheetId="7" hidden="1">'UHR Sommer und GR'!$A:$A</definedName>
    <definedName name="Z_9F022A53_C572_B444_AEA2_F72CEF04B0CA_.wvu.Cols" localSheetId="8" hidden="1">'UHR Winter'!$A:$A</definedName>
    <definedName name="Z_9F022A53_C572_B444_AEA2_F72CEF04B0CA_.wvu.FilterData" localSheetId="7" hidden="1">'UHR Sommer und GR'!$A$8:$T$147</definedName>
    <definedName name="Z_9F022A53_C572_B444_AEA2_F72CEF04B0CA_.wvu.FilterData" localSheetId="8" hidden="1">'UHR Winter'!$A$8:$T$147</definedName>
    <definedName name="Z_9F022A53_C572_B444_AEA2_F72CEF04B0CA_.wvu.PrintArea" localSheetId="6" hidden="1">'SVS GR'!$A$1:$H$64</definedName>
    <definedName name="Z_9F022A53_C572_B444_AEA2_F72CEF04B0CA_.wvu.PrintArea" localSheetId="5" hidden="1">'SVS UR'!$A$1:$H$64</definedName>
    <definedName name="Z_9F022A53_C572_B444_AEA2_F72CEF04B0CA_.wvu.PrintTitles" localSheetId="5" hidden="1">'SVS UR'!$9:$9</definedName>
    <definedName name="Z_9F022A53_C572_B444_AEA2_F72CEF04B0CA_.wvu.PrintTitles" localSheetId="7" hidden="1">'UHR Sommer und GR'!$1:$8</definedName>
    <definedName name="Z_9F022A53_C572_B444_AEA2_F72CEF04B0CA_.wvu.PrintTitles" localSheetId="8" hidden="1">'UHR Winter'!$1:$8</definedName>
    <definedName name="Z_9F022A53_C572_B444_AEA2_F72CEF04B0CA_.wvu.Rows" localSheetId="9" hidden="1">'Preisblatt '!$18:$19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8" i="20" l="1"/>
  <c r="Q28" i="21"/>
  <c r="R28" i="21"/>
  <c r="S28" i="21"/>
  <c r="L28" i="21"/>
  <c r="M28" i="21"/>
  <c r="N28" i="21"/>
  <c r="O28" i="21"/>
  <c r="J28" i="21"/>
  <c r="L34" i="21"/>
  <c r="M34" i="21"/>
  <c r="L35" i="21"/>
  <c r="M35" i="21"/>
  <c r="L36" i="21"/>
  <c r="M36" i="21"/>
  <c r="L37" i="21"/>
  <c r="M37" i="21"/>
  <c r="L38" i="21"/>
  <c r="M38" i="21"/>
  <c r="L39" i="21"/>
  <c r="M39" i="21"/>
  <c r="L40" i="21"/>
  <c r="M40" i="21"/>
  <c r="L41" i="21"/>
  <c r="M41" i="21"/>
  <c r="L42" i="21"/>
  <c r="M42" i="21"/>
  <c r="L43" i="21"/>
  <c r="M43" i="21"/>
  <c r="L44" i="21"/>
  <c r="M44" i="21"/>
  <c r="L45" i="21"/>
  <c r="M45" i="21"/>
  <c r="L46" i="21"/>
  <c r="M46" i="21"/>
  <c r="L47" i="21"/>
  <c r="M47" i="21"/>
  <c r="L48" i="21"/>
  <c r="M48" i="21"/>
  <c r="L49" i="21"/>
  <c r="M49" i="21"/>
  <c r="L50" i="21"/>
  <c r="M50" i="21"/>
  <c r="L51" i="21"/>
  <c r="M51" i="21"/>
  <c r="L52" i="21"/>
  <c r="M52" i="21"/>
  <c r="L53" i="21"/>
  <c r="M53" i="21"/>
  <c r="L54" i="21"/>
  <c r="M54" i="21"/>
  <c r="L55" i="21"/>
  <c r="M55" i="21"/>
  <c r="L56" i="21"/>
  <c r="M56" i="21"/>
  <c r="L57" i="21"/>
  <c r="M57" i="21"/>
  <c r="L58" i="21"/>
  <c r="M58" i="21"/>
  <c r="L59" i="21"/>
  <c r="M59" i="21"/>
  <c r="L60" i="21"/>
  <c r="M60" i="21"/>
  <c r="L61" i="21"/>
  <c r="M61" i="21"/>
  <c r="L62" i="21"/>
  <c r="M62" i="21"/>
  <c r="L63" i="21"/>
  <c r="M63" i="21"/>
  <c r="L64" i="21"/>
  <c r="M64" i="21"/>
  <c r="L65" i="21"/>
  <c r="M65" i="21"/>
  <c r="L66" i="21"/>
  <c r="M66" i="21"/>
  <c r="L67" i="21"/>
  <c r="M67" i="21"/>
  <c r="L68" i="21"/>
  <c r="M68" i="21"/>
  <c r="L69" i="21"/>
  <c r="M69" i="21"/>
  <c r="L70" i="21"/>
  <c r="M70" i="21"/>
  <c r="L71" i="21"/>
  <c r="M71" i="21"/>
  <c r="L72" i="21"/>
  <c r="M72" i="21"/>
  <c r="L73" i="21"/>
  <c r="M73" i="21"/>
  <c r="L74" i="21"/>
  <c r="M74" i="21"/>
  <c r="L75" i="21"/>
  <c r="M75" i="21"/>
  <c r="L76" i="21"/>
  <c r="M76" i="21"/>
  <c r="L77" i="21"/>
  <c r="M77" i="21"/>
  <c r="L78" i="21"/>
  <c r="M78" i="21"/>
  <c r="L79" i="21"/>
  <c r="M79" i="21"/>
  <c r="L80" i="21"/>
  <c r="M80" i="21"/>
  <c r="L81" i="21"/>
  <c r="M81" i="21"/>
  <c r="L82" i="21"/>
  <c r="M82" i="21"/>
  <c r="L83" i="21"/>
  <c r="M83" i="21"/>
  <c r="L84" i="21"/>
  <c r="M84" i="21"/>
  <c r="L85" i="21"/>
  <c r="M85" i="21"/>
  <c r="M86" i="21"/>
  <c r="F11" i="24"/>
  <c r="L34" i="20"/>
  <c r="M34" i="20"/>
  <c r="L40" i="20"/>
  <c r="M40" i="20"/>
  <c r="L42" i="20"/>
  <c r="M42" i="20"/>
  <c r="M86" i="20"/>
  <c r="E11" i="24"/>
  <c r="Q34" i="20"/>
  <c r="Q40" i="20"/>
  <c r="Q42" i="20"/>
  <c r="Q86" i="20"/>
  <c r="C12" i="24"/>
  <c r="L86" i="20"/>
  <c r="B11" i="24"/>
  <c r="C11" i="24"/>
  <c r="D13" i="24"/>
  <c r="E13" i="24"/>
  <c r="F13" i="24"/>
  <c r="D14" i="24"/>
  <c r="E14" i="24"/>
  <c r="F14" i="24"/>
  <c r="D15" i="24"/>
  <c r="E15" i="24"/>
  <c r="F15" i="24"/>
  <c r="Q85" i="21"/>
  <c r="R85" i="21"/>
  <c r="S85" i="21"/>
  <c r="N85" i="21"/>
  <c r="O85" i="21"/>
  <c r="J85" i="21"/>
  <c r="Q84" i="21"/>
  <c r="R84" i="21"/>
  <c r="S84" i="21"/>
  <c r="N84" i="21"/>
  <c r="O84" i="21"/>
  <c r="J84" i="21"/>
  <c r="Q83" i="21"/>
  <c r="R83" i="21"/>
  <c r="S83" i="21"/>
  <c r="N83" i="21"/>
  <c r="O83" i="21"/>
  <c r="J83" i="21"/>
  <c r="Q82" i="21"/>
  <c r="R82" i="21"/>
  <c r="S82" i="21"/>
  <c r="N82" i="21"/>
  <c r="O82" i="21"/>
  <c r="J82" i="21"/>
  <c r="Q81" i="21"/>
  <c r="R81" i="21"/>
  <c r="S81" i="21"/>
  <c r="N81" i="21"/>
  <c r="O81" i="21"/>
  <c r="J81" i="21"/>
  <c r="Q80" i="21"/>
  <c r="R80" i="21"/>
  <c r="S80" i="21"/>
  <c r="N80" i="21"/>
  <c r="O80" i="21"/>
  <c r="J80" i="21"/>
  <c r="Q79" i="21"/>
  <c r="R79" i="21"/>
  <c r="S79" i="21"/>
  <c r="N79" i="21"/>
  <c r="O79" i="21"/>
  <c r="J79" i="21"/>
  <c r="Q78" i="21"/>
  <c r="R78" i="21"/>
  <c r="S78" i="21"/>
  <c r="N78" i="21"/>
  <c r="O78" i="21"/>
  <c r="J78" i="21"/>
  <c r="Q77" i="21"/>
  <c r="R77" i="21"/>
  <c r="S77" i="21"/>
  <c r="N77" i="21"/>
  <c r="O77" i="21"/>
  <c r="J77" i="21"/>
  <c r="Q76" i="21"/>
  <c r="R76" i="21"/>
  <c r="S76" i="21"/>
  <c r="N76" i="21"/>
  <c r="O76" i="21"/>
  <c r="J76" i="21"/>
  <c r="J35" i="21"/>
  <c r="N35" i="21"/>
  <c r="O35" i="21"/>
  <c r="Q35" i="21"/>
  <c r="R35" i="21"/>
  <c r="S35" i="21"/>
  <c r="J36" i="21"/>
  <c r="N36" i="21"/>
  <c r="O36" i="21"/>
  <c r="Q36" i="21"/>
  <c r="R36" i="21"/>
  <c r="S36" i="21"/>
  <c r="J37" i="21"/>
  <c r="N37" i="21"/>
  <c r="O37" i="21"/>
  <c r="Q37" i="21"/>
  <c r="R37" i="21"/>
  <c r="S37" i="21"/>
  <c r="J38" i="21"/>
  <c r="N38" i="21"/>
  <c r="O38" i="21"/>
  <c r="Q38" i="21"/>
  <c r="R38" i="21"/>
  <c r="S38" i="21"/>
  <c r="J39" i="21"/>
  <c r="N39" i="21"/>
  <c r="O39" i="21"/>
  <c r="Q39" i="21"/>
  <c r="R39" i="21"/>
  <c r="S39" i="21"/>
  <c r="J40" i="21"/>
  <c r="N40" i="21"/>
  <c r="O40" i="21"/>
  <c r="Q40" i="21"/>
  <c r="R40" i="21"/>
  <c r="S40" i="21"/>
  <c r="J41" i="21"/>
  <c r="N41" i="21"/>
  <c r="O41" i="21"/>
  <c r="Q41" i="21"/>
  <c r="R41" i="21"/>
  <c r="S41" i="21"/>
  <c r="J42" i="21"/>
  <c r="N42" i="21"/>
  <c r="O42" i="21"/>
  <c r="Q42" i="21"/>
  <c r="R42" i="21"/>
  <c r="S42" i="21"/>
  <c r="J43" i="21"/>
  <c r="N43" i="21"/>
  <c r="O43" i="21"/>
  <c r="Q43" i="21"/>
  <c r="R43" i="21"/>
  <c r="S43" i="21"/>
  <c r="J44" i="21"/>
  <c r="N44" i="21"/>
  <c r="O44" i="21"/>
  <c r="Q44" i="21"/>
  <c r="R44" i="21"/>
  <c r="S44" i="21"/>
  <c r="J45" i="21"/>
  <c r="N45" i="21"/>
  <c r="O45" i="21"/>
  <c r="Q45" i="21"/>
  <c r="R45" i="21"/>
  <c r="S45" i="21"/>
  <c r="J46" i="21"/>
  <c r="N46" i="21"/>
  <c r="O46" i="21"/>
  <c r="Q46" i="21"/>
  <c r="R46" i="21"/>
  <c r="S46" i="21"/>
  <c r="J47" i="21"/>
  <c r="N47" i="21"/>
  <c r="O47" i="21"/>
  <c r="Q47" i="21"/>
  <c r="R47" i="21"/>
  <c r="S47" i="21"/>
  <c r="J48" i="21"/>
  <c r="N48" i="21"/>
  <c r="O48" i="21"/>
  <c r="Q48" i="21"/>
  <c r="R48" i="21"/>
  <c r="S48" i="21"/>
  <c r="J49" i="21"/>
  <c r="N49" i="21"/>
  <c r="O49" i="21"/>
  <c r="Q49" i="21"/>
  <c r="R49" i="21"/>
  <c r="S49" i="21"/>
  <c r="J50" i="21"/>
  <c r="N50" i="21"/>
  <c r="O50" i="21"/>
  <c r="Q50" i="21"/>
  <c r="R50" i="21"/>
  <c r="S50" i="21"/>
  <c r="J51" i="21"/>
  <c r="N51" i="21"/>
  <c r="O51" i="21"/>
  <c r="Q51" i="21"/>
  <c r="R51" i="21"/>
  <c r="S51" i="21"/>
  <c r="J52" i="21"/>
  <c r="N52" i="21"/>
  <c r="O52" i="21"/>
  <c r="Q52" i="21"/>
  <c r="R52" i="21"/>
  <c r="S52" i="21"/>
  <c r="J53" i="21"/>
  <c r="N53" i="21"/>
  <c r="O53" i="21"/>
  <c r="Q53" i="21"/>
  <c r="R53" i="21"/>
  <c r="S53" i="21"/>
  <c r="J54" i="21"/>
  <c r="N54" i="21"/>
  <c r="O54" i="21"/>
  <c r="Q54" i="21"/>
  <c r="R54" i="21"/>
  <c r="S54" i="21"/>
  <c r="J55" i="21"/>
  <c r="N55" i="21"/>
  <c r="O55" i="21"/>
  <c r="Q55" i="21"/>
  <c r="R55" i="21"/>
  <c r="S55" i="21"/>
  <c r="J56" i="21"/>
  <c r="N56" i="21"/>
  <c r="O56" i="21"/>
  <c r="Q56" i="21"/>
  <c r="R56" i="21"/>
  <c r="S56" i="21"/>
  <c r="J57" i="21"/>
  <c r="N57" i="21"/>
  <c r="O57" i="21"/>
  <c r="Q57" i="21"/>
  <c r="R57" i="21"/>
  <c r="S57" i="21"/>
  <c r="J58" i="21"/>
  <c r="N58" i="21"/>
  <c r="O58" i="21"/>
  <c r="Q58" i="21"/>
  <c r="R58" i="21"/>
  <c r="S58" i="21"/>
  <c r="J59" i="21"/>
  <c r="N59" i="21"/>
  <c r="O59" i="21"/>
  <c r="Q59" i="21"/>
  <c r="R59" i="21"/>
  <c r="S59" i="21"/>
  <c r="J60" i="21"/>
  <c r="N60" i="21"/>
  <c r="O60" i="21"/>
  <c r="Q60" i="21"/>
  <c r="R60" i="21"/>
  <c r="S60" i="21"/>
  <c r="J61" i="21"/>
  <c r="N61" i="21"/>
  <c r="O61" i="21"/>
  <c r="Q61" i="21"/>
  <c r="R61" i="21"/>
  <c r="S61" i="21"/>
  <c r="J62" i="21"/>
  <c r="N62" i="21"/>
  <c r="O62" i="21"/>
  <c r="Q62" i="21"/>
  <c r="R62" i="21"/>
  <c r="S62" i="21"/>
  <c r="J63" i="21"/>
  <c r="N63" i="21"/>
  <c r="O63" i="21"/>
  <c r="Q63" i="21"/>
  <c r="R63" i="21"/>
  <c r="S63" i="21"/>
  <c r="J64" i="21"/>
  <c r="N64" i="21"/>
  <c r="O64" i="21"/>
  <c r="Q64" i="21"/>
  <c r="R64" i="21"/>
  <c r="S64" i="21"/>
  <c r="J65" i="21"/>
  <c r="N65" i="21"/>
  <c r="O65" i="21"/>
  <c r="Q65" i="21"/>
  <c r="R65" i="21"/>
  <c r="S65" i="21"/>
  <c r="J66" i="21"/>
  <c r="N66" i="21"/>
  <c r="O66" i="21"/>
  <c r="Q66" i="21"/>
  <c r="R66" i="21"/>
  <c r="S66" i="21"/>
  <c r="J67" i="21"/>
  <c r="N67" i="21"/>
  <c r="O67" i="21"/>
  <c r="Q67" i="21"/>
  <c r="R67" i="21"/>
  <c r="S67" i="21"/>
  <c r="J68" i="21"/>
  <c r="N68" i="21"/>
  <c r="O68" i="21"/>
  <c r="Q68" i="21"/>
  <c r="R68" i="21"/>
  <c r="S68" i="21"/>
  <c r="J69" i="21"/>
  <c r="N69" i="21"/>
  <c r="O69" i="21"/>
  <c r="Q69" i="21"/>
  <c r="R69" i="21"/>
  <c r="S69" i="21"/>
  <c r="J70" i="21"/>
  <c r="N70" i="21"/>
  <c r="O70" i="21"/>
  <c r="Q70" i="21"/>
  <c r="R70" i="21"/>
  <c r="S70" i="21"/>
  <c r="J71" i="21"/>
  <c r="N71" i="21"/>
  <c r="O71" i="21"/>
  <c r="Q71" i="21"/>
  <c r="R71" i="21"/>
  <c r="S71" i="21"/>
  <c r="J72" i="21"/>
  <c r="N72" i="21"/>
  <c r="O72" i="21"/>
  <c r="Q72" i="21"/>
  <c r="R72" i="21"/>
  <c r="S72" i="21"/>
  <c r="J73" i="21"/>
  <c r="N73" i="21"/>
  <c r="O73" i="21"/>
  <c r="Q73" i="21"/>
  <c r="R73" i="21"/>
  <c r="S73" i="21"/>
  <c r="J74" i="21"/>
  <c r="N74" i="21"/>
  <c r="O74" i="21"/>
  <c r="Q74" i="21"/>
  <c r="R74" i="21"/>
  <c r="S74" i="21"/>
  <c r="J75" i="21"/>
  <c r="N75" i="21"/>
  <c r="O75" i="21"/>
  <c r="Q75" i="21"/>
  <c r="R75" i="21"/>
  <c r="S75" i="21"/>
  <c r="Q34" i="21"/>
  <c r="R34" i="21"/>
  <c r="R86" i="21"/>
  <c r="Q86" i="21"/>
  <c r="N34" i="21"/>
  <c r="N86" i="21"/>
  <c r="L86" i="21"/>
  <c r="G86" i="21"/>
  <c r="S34" i="21"/>
  <c r="O34" i="21"/>
  <c r="J34" i="21"/>
  <c r="J33" i="21"/>
  <c r="J32" i="21"/>
  <c r="J31" i="21"/>
  <c r="J30" i="21"/>
  <c r="J29" i="21"/>
  <c r="J27" i="21"/>
  <c r="J26" i="21"/>
  <c r="J25" i="21"/>
  <c r="J24" i="21"/>
  <c r="J23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A10" i="21"/>
  <c r="R40" i="20"/>
  <c r="S40" i="20"/>
  <c r="N40" i="20"/>
  <c r="O40" i="20"/>
  <c r="J40" i="20"/>
  <c r="R42" i="20"/>
  <c r="S42" i="20"/>
  <c r="N42" i="20"/>
  <c r="O42" i="20"/>
  <c r="J42" i="20"/>
  <c r="R34" i="20"/>
  <c r="S34" i="20"/>
  <c r="N34" i="20"/>
  <c r="O34" i="20"/>
  <c r="J34" i="20"/>
  <c r="J11" i="20"/>
  <c r="J12" i="20"/>
  <c r="J13" i="20"/>
  <c r="J14" i="20"/>
  <c r="J15" i="20"/>
  <c r="J16" i="20"/>
  <c r="J17" i="20"/>
  <c r="J18" i="20"/>
  <c r="J19" i="20"/>
  <c r="J20" i="20"/>
  <c r="J21" i="20"/>
  <c r="J23" i="20"/>
  <c r="J24" i="20"/>
  <c r="J25" i="20"/>
  <c r="J26" i="20"/>
  <c r="J27" i="20"/>
  <c r="J29" i="20"/>
  <c r="J30" i="20"/>
  <c r="J31" i="20"/>
  <c r="J32" i="20"/>
  <c r="J33" i="20"/>
  <c r="J35" i="20"/>
  <c r="J36" i="20"/>
  <c r="J37" i="20"/>
  <c r="J38" i="20"/>
  <c r="J39" i="20"/>
  <c r="J41" i="20"/>
  <c r="J43" i="20"/>
  <c r="J44" i="20"/>
  <c r="J45" i="20"/>
  <c r="J46" i="20"/>
  <c r="J47" i="20"/>
  <c r="J48" i="20"/>
  <c r="J49" i="20"/>
  <c r="J50" i="20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67" i="20"/>
  <c r="J68" i="20"/>
  <c r="J69" i="20"/>
  <c r="J70" i="20"/>
  <c r="J71" i="20"/>
  <c r="J72" i="20"/>
  <c r="J73" i="20"/>
  <c r="J74" i="20"/>
  <c r="J75" i="20"/>
  <c r="J76" i="20"/>
  <c r="J77" i="20"/>
  <c r="J78" i="20"/>
  <c r="J79" i="20"/>
  <c r="J80" i="20"/>
  <c r="J81" i="20"/>
  <c r="J82" i="20"/>
  <c r="J83" i="20"/>
  <c r="J10" i="20"/>
  <c r="G86" i="20"/>
  <c r="R86" i="20"/>
  <c r="N86" i="20"/>
  <c r="A10" i="20"/>
  <c r="H48" i="10"/>
  <c r="E48" i="10"/>
  <c r="G46" i="10"/>
  <c r="D46" i="10"/>
  <c r="H45" i="10"/>
  <c r="E45" i="10"/>
  <c r="H44" i="10"/>
  <c r="E44" i="10"/>
  <c r="H43" i="10"/>
  <c r="E43" i="10"/>
  <c r="H42" i="10"/>
  <c r="H46" i="10"/>
  <c r="E42" i="10"/>
  <c r="E46" i="10"/>
  <c r="H40" i="10"/>
  <c r="G40" i="10"/>
  <c r="E40" i="10"/>
  <c r="D40" i="10"/>
  <c r="H39" i="10"/>
  <c r="E39" i="10"/>
  <c r="H38" i="10"/>
  <c r="E38" i="10"/>
  <c r="H37" i="10"/>
  <c r="E37" i="10"/>
  <c r="H36" i="10"/>
  <c r="E36" i="10"/>
  <c r="H35" i="10"/>
  <c r="E35" i="10"/>
  <c r="G33" i="10"/>
  <c r="D33" i="10"/>
  <c r="H32" i="10"/>
  <c r="H33" i="10"/>
  <c r="E32" i="10"/>
  <c r="E33" i="10"/>
  <c r="H31" i="10"/>
  <c r="E31" i="10"/>
  <c r="H30" i="10"/>
  <c r="E30" i="10"/>
  <c r="H29" i="10"/>
  <c r="E29" i="10"/>
  <c r="H28" i="10"/>
  <c r="E28" i="10"/>
  <c r="G25" i="10"/>
  <c r="H25" i="10"/>
  <c r="H26" i="10"/>
  <c r="D25" i="10"/>
  <c r="E25" i="10"/>
  <c r="E26" i="10"/>
  <c r="H24" i="10"/>
  <c r="E24" i="10"/>
  <c r="H23" i="10"/>
  <c r="E23" i="10"/>
  <c r="H22" i="10"/>
  <c r="E22" i="10"/>
  <c r="H21" i="10"/>
  <c r="E21" i="10"/>
  <c r="H20" i="10"/>
  <c r="E20" i="10"/>
  <c r="G18" i="10"/>
  <c r="D18" i="10"/>
  <c r="H17" i="10"/>
  <c r="H18" i="10"/>
  <c r="E17" i="10"/>
  <c r="E18" i="10"/>
  <c r="E16" i="10"/>
  <c r="E15" i="10"/>
  <c r="H14" i="10"/>
  <c r="E14" i="10"/>
  <c r="H13" i="10"/>
  <c r="E13" i="10"/>
  <c r="H48" i="9"/>
  <c r="E48" i="9"/>
  <c r="G46" i="9"/>
  <c r="D46" i="9"/>
  <c r="H45" i="9"/>
  <c r="E45" i="9"/>
  <c r="H44" i="9"/>
  <c r="E44" i="9"/>
  <c r="H43" i="9"/>
  <c r="E43" i="9"/>
  <c r="H42" i="9"/>
  <c r="H46" i="9"/>
  <c r="E42" i="9"/>
  <c r="E46" i="9"/>
  <c r="H40" i="9"/>
  <c r="G40" i="9"/>
  <c r="E40" i="9"/>
  <c r="D40" i="9"/>
  <c r="H39" i="9"/>
  <c r="E39" i="9"/>
  <c r="H38" i="9"/>
  <c r="E38" i="9"/>
  <c r="H37" i="9"/>
  <c r="E37" i="9"/>
  <c r="H36" i="9"/>
  <c r="E36" i="9"/>
  <c r="H35" i="9"/>
  <c r="E35" i="9"/>
  <c r="G33" i="9"/>
  <c r="D33" i="9"/>
  <c r="H32" i="9"/>
  <c r="H33" i="9"/>
  <c r="E32" i="9"/>
  <c r="E33" i="9"/>
  <c r="H31" i="9"/>
  <c r="E31" i="9"/>
  <c r="H30" i="9"/>
  <c r="E30" i="9"/>
  <c r="H29" i="9"/>
  <c r="E29" i="9"/>
  <c r="H28" i="9"/>
  <c r="E28" i="9"/>
  <c r="G25" i="9"/>
  <c r="H25" i="9"/>
  <c r="H26" i="9"/>
  <c r="D25" i="9"/>
  <c r="D26" i="9"/>
  <c r="D47" i="9"/>
  <c r="D49" i="9"/>
  <c r="D51" i="9"/>
  <c r="H24" i="9"/>
  <c r="E24" i="9"/>
  <c r="H23" i="9"/>
  <c r="E23" i="9"/>
  <c r="H22" i="9"/>
  <c r="E22" i="9"/>
  <c r="H21" i="9"/>
  <c r="E21" i="9"/>
  <c r="H20" i="9"/>
  <c r="E20" i="9"/>
  <c r="G18" i="9"/>
  <c r="E18" i="9"/>
  <c r="D18" i="9"/>
  <c r="H17" i="9"/>
  <c r="H18" i="9"/>
  <c r="H47" i="9"/>
  <c r="H49" i="9"/>
  <c r="H51" i="9"/>
  <c r="G53" i="9"/>
  <c r="E17" i="9"/>
  <c r="E16" i="9"/>
  <c r="E15" i="9"/>
  <c r="H14" i="9"/>
  <c r="E14" i="9"/>
  <c r="H13" i="9"/>
  <c r="E13" i="9"/>
  <c r="E47" i="10"/>
  <c r="E49" i="10"/>
  <c r="E51" i="10"/>
  <c r="D53" i="10"/>
  <c r="H47" i="10"/>
  <c r="H49" i="10"/>
  <c r="H51" i="10"/>
  <c r="G53" i="10"/>
  <c r="D26" i="10"/>
  <c r="D47" i="10"/>
  <c r="D49" i="10"/>
  <c r="D51" i="10"/>
  <c r="G26" i="10"/>
  <c r="G47" i="10"/>
  <c r="G49" i="10"/>
  <c r="G51" i="10"/>
  <c r="G26" i="9"/>
  <c r="G47" i="9"/>
  <c r="G49" i="9"/>
  <c r="G51" i="9"/>
  <c r="E25" i="9"/>
  <c r="E26" i="9"/>
  <c r="E47" i="9"/>
  <c r="E49" i="9"/>
  <c r="E51" i="9"/>
  <c r="D53" i="9"/>
</calcChain>
</file>

<file path=xl/sharedStrings.xml><?xml version="1.0" encoding="utf-8"?>
<sst xmlns="http://schemas.openxmlformats.org/spreadsheetml/2006/main" count="1389" uniqueCount="471">
  <si>
    <t>Objekt:</t>
  </si>
  <si>
    <t>PLZ, Ort</t>
  </si>
  <si>
    <t>Strasse</t>
  </si>
  <si>
    <t>Ansprechpartner:</t>
  </si>
  <si>
    <t>Lfd Nr.</t>
  </si>
  <si>
    <t>Etage</t>
  </si>
  <si>
    <t>Fläche</t>
  </si>
  <si>
    <t>Preis jhrl.</t>
  </si>
  <si>
    <t>Preis mtl.</t>
  </si>
  <si>
    <t>2w</t>
  </si>
  <si>
    <t>3w</t>
  </si>
  <si>
    <t>2,5w</t>
  </si>
  <si>
    <t>5w</t>
  </si>
  <si>
    <t>1w</t>
  </si>
  <si>
    <t>7w</t>
  </si>
  <si>
    <t>6w</t>
  </si>
  <si>
    <t>Bedeutung</t>
  </si>
  <si>
    <t>Jahres- reinigungstage</t>
  </si>
  <si>
    <t>1 x wöchentlich</t>
  </si>
  <si>
    <t>1M</t>
  </si>
  <si>
    <t>1 x monatlich</t>
  </si>
  <si>
    <t>2 x wöchentlich</t>
  </si>
  <si>
    <t>2M</t>
  </si>
  <si>
    <t>2 x monatlich</t>
  </si>
  <si>
    <t>1J</t>
  </si>
  <si>
    <t>1 x jährlich</t>
  </si>
  <si>
    <t>3 x wöchentlich</t>
  </si>
  <si>
    <t>2J</t>
  </si>
  <si>
    <t>2 x jährlich (halbjährlich)</t>
  </si>
  <si>
    <t>4w</t>
  </si>
  <si>
    <t>4 x wöchentlich</t>
  </si>
  <si>
    <t>3J</t>
  </si>
  <si>
    <t>3 x jährlich</t>
  </si>
  <si>
    <t>5 x wöchentlich Mo - Fr</t>
  </si>
  <si>
    <t>4J</t>
  </si>
  <si>
    <t>4 x jährlich (vierteljährlich)</t>
  </si>
  <si>
    <t xml:space="preserve">6 x wöchentlich Mo - Sa </t>
  </si>
  <si>
    <t>6J</t>
  </si>
  <si>
    <t>6 x jährlich</t>
  </si>
  <si>
    <t>7 x wöchentlich Mo - So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</si>
  <si>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</si>
  <si>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</si>
  <si>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</si>
  <si>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</si>
  <si>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</si>
  <si>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</si>
  <si>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</si>
  <si>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</si>
  <si>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</si>
  <si>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</si>
  <si>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</si>
  <si>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</si>
  <si>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</si>
  <si>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</si>
  <si>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</si>
  <si>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</si>
  <si>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</si>
  <si>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</si>
  <si>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</si>
  <si>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</si>
  <si>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</si>
  <si>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</si>
  <si>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</si>
  <si>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</si>
  <si>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</si>
  <si>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</si>
  <si>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</si>
  <si>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</si>
  <si>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</si>
  <si>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</si>
  <si>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</si>
  <si>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</si>
  <si>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</si>
  <si>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</si>
  <si>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</si>
  <si>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</si>
  <si>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</si>
  <si>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</si>
  <si>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</si>
  <si>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</si>
  <si>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</si>
  <si>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</si>
  <si>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</si>
  <si>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</si>
  <si>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</si>
  <si>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</si>
  <si>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</si>
  <si>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</si>
  <si>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</si>
  <si>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</si>
  <si>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</si>
  <si>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</si>
  <si>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</si>
  <si>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</si>
  <si>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</si>
  <si>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</si>
  <si>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</si>
  <si>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</si>
  <si>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</si>
  <si>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</si>
  <si>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</si>
  <si>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</si>
  <si>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</si>
  <si>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</si>
  <si>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</si>
  <si>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</si>
  <si>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</si>
  <si>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</si>
  <si>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</si>
  <si>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</si>
  <si>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</si>
  <si>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</si>
  <si>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</si>
  <si>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</si>
  <si>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</si>
  <si>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</si>
  <si>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</si>
  <si>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</si>
  <si>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</si>
  <si>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</si>
  <si>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</si>
  <si>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</si>
  <si>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</si>
  <si>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</si>
  <si>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</si>
  <si>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</si>
  <si>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</si>
  <si>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</si>
  <si>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</si>
  <si>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</si>
  <si>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</si>
  <si>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</si>
  <si>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</si>
  <si>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</si>
  <si>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</si>
  <si>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</si>
  <si>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</si>
  <si>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</si>
  <si>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</si>
  <si>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</si>
  <si>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</si>
  <si>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</si>
  <si>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</si>
  <si>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</si>
  <si>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Turnus Boden- reinigung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</si>
  <si>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</si>
  <si>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</si>
  <si>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</si>
  <si>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</si>
  <si>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</si>
  <si>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</si>
  <si>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</si>
  <si>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</si>
  <si>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</si>
  <si>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</si>
  <si>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</si>
  <si>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</si>
  <si>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</si>
  <si>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</si>
  <si>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</si>
  <si>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</si>
  <si>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</si>
  <si>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</si>
  <si>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</si>
  <si>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</si>
  <si>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</si>
  <si>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</si>
  <si>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</si>
  <si>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</si>
  <si>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</si>
  <si>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</si>
  <si>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</si>
  <si>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</si>
  <si>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</si>
  <si>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</si>
  <si>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</si>
  <si>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</si>
  <si>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Kalkulation der Stundenverrechnungssätze Grundreinigung</t>
  </si>
  <si>
    <t>durchschn.qm Leistung pro Stunde UHR</t>
  </si>
  <si>
    <t>Bodenbelag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</si>
  <si>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</si>
  <si>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</si>
  <si>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</si>
  <si>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</si>
  <si>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</si>
  <si>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jeden zweiten Tag Mo - Fr     (5 x in zwei Wochen)</t>
  </si>
  <si>
    <t>Turnusangabe</t>
  </si>
  <si>
    <t>Reinigungsart</t>
  </si>
  <si>
    <t>Die Personalaufteilung muss 100% ergeben!</t>
  </si>
  <si>
    <t>Die Personalaufteilung muss 100% ergeben</t>
  </si>
  <si>
    <t>Raumnummer</t>
  </si>
  <si>
    <t>Summe</t>
  </si>
  <si>
    <t>Raumbezeichnung</t>
  </si>
  <si>
    <t>SVS GR</t>
  </si>
  <si>
    <t>Spinnweben entfernen</t>
  </si>
  <si>
    <t>Burghausen</t>
  </si>
  <si>
    <t>Stadtmuseum</t>
  </si>
  <si>
    <t>Spezialstaubsauger mit Zusatzfilter (z.B. Hepa) muss eingesetzt werden!</t>
  </si>
  <si>
    <t>Leistungsverzeichnis / Arbeiten und Turnus für die Unterhaltsreinigung öffentliche Einrichtungen</t>
  </si>
  <si>
    <t>Reinigungsgruppen</t>
  </si>
  <si>
    <t>Leistungsarten</t>
  </si>
  <si>
    <t>A</t>
  </si>
  <si>
    <t>C</t>
  </si>
  <si>
    <t>D</t>
  </si>
  <si>
    <t>E</t>
  </si>
  <si>
    <t>F</t>
  </si>
  <si>
    <t>G</t>
  </si>
  <si>
    <t>H</t>
  </si>
  <si>
    <t>Verwaltung/ Büroräume / öffentliche Räume</t>
  </si>
  <si>
    <t>Besprechungs- und Konferenzzimmer</t>
  </si>
  <si>
    <t>Sanitärbereiche</t>
  </si>
  <si>
    <t>Verkehrsflächen Flure, Eingangszonen</t>
  </si>
  <si>
    <t>Verkehrsflächen Treppen und Aufzüge</t>
  </si>
  <si>
    <t>Büro-Nebenräume</t>
  </si>
  <si>
    <t xml:space="preserve">Lagerräume </t>
  </si>
  <si>
    <t>Umkleide</t>
  </si>
  <si>
    <t>Obenarbeiten</t>
  </si>
  <si>
    <t>Papierkörbe und Abfallbehälter entleeren und Inhalt entsprechend den Vorschriften entsorgen</t>
  </si>
  <si>
    <t>s.K.</t>
  </si>
  <si>
    <t>Papierkörbe und Abfallbehälter mit Müllbeutel bestücken</t>
  </si>
  <si>
    <t>Papierkörbe und Abfallbehälter: entfernen haftender und nichthaftender Verschmutzungen</t>
  </si>
  <si>
    <t>Tische, Ablagen (wenn freigeräumt) feucht reinigen</t>
  </si>
  <si>
    <t/>
  </si>
  <si>
    <t>Sitzgruppen, Liegen , Stühle</t>
  </si>
  <si>
    <t>Entfernen von Griffspuren an Türen (auch Glastüren und Vitrinen), Schränken und Lichtschaltern</t>
  </si>
  <si>
    <t>Schwarze Trittstellen an den Türen entfernen</t>
  </si>
  <si>
    <t>Türen und Türrahmen feucht reinigen</t>
  </si>
  <si>
    <t>Schränke außenseitig und oben feucht reinigen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</si>
  <si>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</si>
  <si>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</si>
  <si>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</si>
  <si>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Handläufe und Geländer feucht reinigen auch Treppengeländer</t>
  </si>
  <si>
    <t>Heizkörper und Rohrleitungen feucht reinigen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</si>
  <si>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</si>
  <si>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</si>
  <si>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</si>
  <si>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</si>
  <si>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</si>
  <si>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</si>
  <si>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</si>
  <si>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</si>
  <si>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</si>
  <si>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</si>
  <si>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</si>
  <si>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</si>
  <si>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Schmutzfangende Einrichtungen absaugen, im Winter mit Nasssauger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</si>
  <si>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</si>
  <si>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</si>
  <si>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</si>
  <si>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</si>
  <si>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</si>
  <si>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Mo, Mi, Fr, Di, Do, Mo, Mi…..</t>
  </si>
  <si>
    <t>Freitag</t>
  </si>
  <si>
    <t>siehe Turnus in der Kalkulationsdatei</t>
  </si>
  <si>
    <t xml:space="preserve">Leistungsverzeichnis </t>
  </si>
  <si>
    <t>Reinigungsgruppe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</si>
  <si>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</si>
  <si>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</si>
  <si>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</si>
  <si>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</si>
  <si>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</si>
  <si>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</si>
  <si>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</si>
  <si>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</si>
  <si>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</si>
  <si>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</si>
  <si>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</si>
  <si>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</si>
  <si>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</si>
  <si>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</si>
  <si>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</si>
  <si>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</si>
  <si>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</si>
  <si>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</si>
  <si>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</si>
  <si>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</si>
  <si>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</si>
  <si>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</si>
  <si>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</si>
  <si>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</si>
  <si>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</si>
  <si>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</si>
  <si>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</si>
  <si>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</si>
  <si>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</si>
  <si>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</si>
  <si>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</si>
  <si>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</si>
  <si>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</si>
  <si>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</si>
  <si>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</si>
  <si>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</si>
  <si>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</si>
  <si>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</si>
  <si>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</si>
  <si>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</si>
  <si>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t>sonstiges Mobiliar und Einrichtungsgegenstände in Gängen</t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</si>
  <si>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</si>
  <si>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</si>
  <si>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</si>
  <si>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</si>
  <si>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</si>
  <si>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</si>
  <si>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</si>
  <si>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</si>
  <si>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</si>
  <si>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</si>
  <si>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</si>
  <si>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</si>
  <si>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</si>
  <si>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</si>
  <si>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t>Grundreiniung 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</si>
  <si>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</si>
  <si>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</si>
  <si>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>Burg</t>
  </si>
  <si>
    <t>Bayern</t>
  </si>
  <si>
    <t>Unterhaltsreinigung Sommer</t>
  </si>
  <si>
    <t>Treppe zur Verwaltung</t>
  </si>
  <si>
    <t>EG</t>
  </si>
  <si>
    <t>00.01</t>
  </si>
  <si>
    <t>00.02</t>
  </si>
  <si>
    <t>00.03</t>
  </si>
  <si>
    <t>Ausstellungsraum</t>
  </si>
  <si>
    <t>00.04</t>
  </si>
  <si>
    <t>00.05</t>
  </si>
  <si>
    <t>Treppe ins 1. OG</t>
  </si>
  <si>
    <t>00.06</t>
  </si>
  <si>
    <t>Zwischenraum</t>
  </si>
  <si>
    <t>Treppe zu Raum 00.02</t>
  </si>
  <si>
    <t>00.07a</t>
  </si>
  <si>
    <t>00.07</t>
  </si>
  <si>
    <t>00.08</t>
  </si>
  <si>
    <t>00.09</t>
  </si>
  <si>
    <t>00.10</t>
  </si>
  <si>
    <t>00.11</t>
  </si>
  <si>
    <t>00.12</t>
  </si>
  <si>
    <t>00.13</t>
  </si>
  <si>
    <t>00.14</t>
  </si>
  <si>
    <t>00.15</t>
  </si>
  <si>
    <t>00.16</t>
  </si>
  <si>
    <t>Barockraum</t>
  </si>
  <si>
    <t>00.17</t>
  </si>
  <si>
    <t>Büro</t>
  </si>
  <si>
    <t>1. OG</t>
  </si>
  <si>
    <t>01.01</t>
  </si>
  <si>
    <t>01.02</t>
  </si>
  <si>
    <t>01.03</t>
  </si>
  <si>
    <t>Nebenraum</t>
  </si>
  <si>
    <t>01.04</t>
  </si>
  <si>
    <t>Flur</t>
  </si>
  <si>
    <t>01.05.</t>
  </si>
  <si>
    <t>2. OG</t>
  </si>
  <si>
    <t>3. OG</t>
  </si>
  <si>
    <t>Türmchen</t>
  </si>
  <si>
    <t>01.06</t>
  </si>
  <si>
    <t>01.07</t>
  </si>
  <si>
    <t>01.08</t>
  </si>
  <si>
    <t>01.09</t>
  </si>
  <si>
    <t>Treppe ins 2. OG</t>
  </si>
  <si>
    <t>01.10</t>
  </si>
  <si>
    <t>01.11</t>
  </si>
  <si>
    <t>Galerie</t>
  </si>
  <si>
    <t>01.12 a</t>
  </si>
  <si>
    <t>Treppenaufgang</t>
  </si>
  <si>
    <t>01.12 b</t>
  </si>
  <si>
    <t>01.12</t>
  </si>
  <si>
    <t>01.13</t>
  </si>
  <si>
    <t>01.14</t>
  </si>
  <si>
    <t>01.15</t>
  </si>
  <si>
    <t>Gotischer Gang</t>
  </si>
  <si>
    <t>01.16</t>
  </si>
  <si>
    <t>01.17</t>
  </si>
  <si>
    <t>Treppe</t>
  </si>
  <si>
    <t>Außen</t>
  </si>
  <si>
    <t>Eingang/Foyer (Sandkammer)</t>
  </si>
  <si>
    <t>WC Damen</t>
  </si>
  <si>
    <t>WC Männer</t>
  </si>
  <si>
    <t>WC</t>
  </si>
  <si>
    <t>Lager</t>
  </si>
  <si>
    <t>02.01</t>
  </si>
  <si>
    <t>2.OG</t>
  </si>
  <si>
    <t>02.02</t>
  </si>
  <si>
    <t>02.03</t>
  </si>
  <si>
    <t>02.04</t>
  </si>
  <si>
    <t>Flur/Treppe</t>
  </si>
  <si>
    <t>02.05</t>
  </si>
  <si>
    <t>Bad/WC</t>
  </si>
  <si>
    <t>02.06</t>
  </si>
  <si>
    <t>02.07</t>
  </si>
  <si>
    <t>02.08</t>
  </si>
  <si>
    <t>02.09</t>
  </si>
  <si>
    <t>Treppe ins 3. OG</t>
  </si>
  <si>
    <t>02.10</t>
  </si>
  <si>
    <t>02.11</t>
  </si>
  <si>
    <t>02.12</t>
  </si>
  <si>
    <t>02.13</t>
  </si>
  <si>
    <t>02.14</t>
  </si>
  <si>
    <t>02.15</t>
  </si>
  <si>
    <t>02.16</t>
  </si>
  <si>
    <t>02.12 a</t>
  </si>
  <si>
    <t>Abstellraum</t>
  </si>
  <si>
    <t>02.12 b</t>
  </si>
  <si>
    <t>02.17</t>
  </si>
  <si>
    <t>02.18</t>
  </si>
  <si>
    <t>Treppe zur Sonderausstellung</t>
  </si>
  <si>
    <t>02.19</t>
  </si>
  <si>
    <t>Sonderausstellung</t>
  </si>
  <si>
    <t>02.20</t>
  </si>
  <si>
    <t>02.21</t>
  </si>
  <si>
    <t>Werkstatt/Lager</t>
  </si>
  <si>
    <t>02.22</t>
  </si>
  <si>
    <t>02.23</t>
  </si>
  <si>
    <t>02.24</t>
  </si>
  <si>
    <t>02.25</t>
  </si>
  <si>
    <t>02.19 a</t>
  </si>
  <si>
    <t>03.01</t>
  </si>
  <si>
    <t>Depot</t>
  </si>
  <si>
    <t>03.02</t>
  </si>
  <si>
    <t>03.023</t>
  </si>
  <si>
    <t>03.04</t>
  </si>
  <si>
    <t>Museumspädagogische Werkstatt</t>
  </si>
  <si>
    <t>Zeughaus (Burg 42)</t>
  </si>
  <si>
    <t>Lager/Depot</t>
  </si>
  <si>
    <t>Holz</t>
  </si>
  <si>
    <t>Teppich</t>
  </si>
  <si>
    <t>Fliesen</t>
  </si>
  <si>
    <t>Küche</t>
  </si>
  <si>
    <t>Parkett</t>
  </si>
  <si>
    <t>Holz/Parkett</t>
  </si>
  <si>
    <t>Laminat</t>
  </si>
  <si>
    <t>Verwaltung</t>
  </si>
  <si>
    <t>Beton/Estrich</t>
  </si>
  <si>
    <t>Marmor</t>
  </si>
  <si>
    <t>Ziegel</t>
  </si>
  <si>
    <t>Parkett/</t>
  </si>
  <si>
    <t>Verteilerraum</t>
  </si>
  <si>
    <t>Aufenthaltsraum</t>
  </si>
  <si>
    <t>Stein</t>
  </si>
  <si>
    <t>Treppe zum Barockraum (EG)</t>
  </si>
  <si>
    <t>Stein/Parkett</t>
  </si>
  <si>
    <t>Laminat/Parkett</t>
  </si>
  <si>
    <t>MDF durchgefärbt
lackiert mit
Fußbodenlack</t>
  </si>
  <si>
    <t>letzter Freitag im August</t>
  </si>
  <si>
    <t>2 x im Jahr (letzter Freitag im Juni/Dezember</t>
  </si>
  <si>
    <t>3 x im Jahr (letzter Freitag im April/August/Dezember)</t>
  </si>
  <si>
    <t>4 x im Jahr (letzter Freitag im März/Juni/September/Dezember)</t>
  </si>
  <si>
    <t>6 x im Jahr (letzter Freitag im Februar/April/Juni/August/Oktober/
Dezember)</t>
  </si>
  <si>
    <t>letzter Freitag im Monat</t>
  </si>
  <si>
    <t>2 x wöchentlich (Di, Do)</t>
  </si>
  <si>
    <t>3 x wöchentlich (Mo,Mi,Fr)</t>
  </si>
  <si>
    <t>4 x wöchentlich (Mo,Di,Do,Fr)</t>
  </si>
  <si>
    <t>5 x wöchentlich (Mo-Fr)</t>
  </si>
  <si>
    <t>6 x wöchentlich (Mo-Sa)</t>
  </si>
  <si>
    <t>7 x wöchentlich (Mo-So)</t>
  </si>
  <si>
    <t>2 x monatlich (1. und 3. Freitag im Monat)</t>
  </si>
  <si>
    <t>* 2J</t>
  </si>
  <si>
    <t>2 x jährlich (letzter Freitag im März und August)</t>
  </si>
  <si>
    <t>* 3J</t>
  </si>
  <si>
    <t>3 x jährlich (letzer Freitag im März, Mai und September)</t>
  </si>
  <si>
    <t>Feuchtwischen (Industrieparkett)
analog Nasswischen/Trockenreinigung</t>
  </si>
  <si>
    <t xml:space="preserve"> </t>
  </si>
  <si>
    <t xml:space="preserve">Wände, Boden im  Aufzug und Bedienelement Aufzug mit geeigneten Mitteln reinigen  </t>
  </si>
  <si>
    <t>I</t>
  </si>
  <si>
    <t>Preis mtl. WINTER</t>
  </si>
  <si>
    <t>Preis mtl. SOMMER</t>
  </si>
  <si>
    <t>Aufzug</t>
  </si>
  <si>
    <t>00.05a</t>
  </si>
  <si>
    <t>PVC</t>
  </si>
  <si>
    <t>Nasswischen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</si>
  <si>
    <t>Spülbecken, Ablage, Armaturen, Herde, Kühlschränke (außen) haftenden und nichthaftenden Schmutz entfernen</t>
  </si>
  <si>
    <t>Teeküche, Personalküche, Aufenthaltsraum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</si>
</sst>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  <numFmt numFmtId="170" formatCode="_-* #,##0.00\ _D_M_-;\-* #,##0.00\ _D_M_-;_-* &quot;-&quot;??\ _D_M_-;_-@_-"/>
  </numFmts>
  <fonts count="45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Tahoma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2"/>
      <color rgb="FF000000"/>
      <name val="Helvetica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color rgb="FF000000"/>
      <name val="Helvetica"/>
    </font>
    <font>
      <sz val="12"/>
      <color rgb="FFFF0000"/>
      <name val="Helvetica"/>
      <family val="2"/>
    </font>
    <font>
      <sz val="12"/>
      <name val="Helvetica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2"/>
      <color theme="1"/>
      <name val="Helvetic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71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8" fillId="0" borderId="0"/>
    <xf numFmtId="170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71">
    <xf numFmtId="0" fontId="0" fillId="0" borderId="0" xfId="0"/>
    <xf numFmtId="10" fontId="6" fillId="0" borderId="2" xfId="3" applyNumberFormat="1" applyFont="1" applyFill="1" applyBorder="1" applyAlignment="1" applyProtection="1">
      <alignment horizontal="center" vertical="center"/>
      <protection hidden="1"/>
    </xf>
    <xf numFmtId="10" fontId="6" fillId="0" borderId="19" xfId="3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37" xfId="0" applyFont="1" applyBorder="1" applyAlignment="1" applyProtection="1">
      <alignment horizontal="left"/>
    </xf>
    <xf numFmtId="0" fontId="4" fillId="0" borderId="38" xfId="0" applyFont="1" applyBorder="1" applyProtection="1"/>
    <xf numFmtId="0" fontId="6" fillId="0" borderId="38" xfId="0" applyFont="1" applyBorder="1" applyProtection="1"/>
    <xf numFmtId="0" fontId="6" fillId="0" borderId="39" xfId="0" applyFont="1" applyBorder="1" applyProtection="1"/>
    <xf numFmtId="0" fontId="6" fillId="0" borderId="0" xfId="0" applyFont="1" applyProtection="1"/>
    <xf numFmtId="0" fontId="4" fillId="0" borderId="40" xfId="0" applyFont="1" applyBorder="1" applyAlignment="1" applyProtection="1">
      <alignment horizontal="left"/>
    </xf>
    <xf numFmtId="0" fontId="4" fillId="0" borderId="0" xfId="0" applyFont="1" applyBorder="1" applyProtection="1"/>
    <xf numFmtId="0" fontId="6" fillId="0" borderId="0" xfId="0" applyFont="1" applyBorder="1" applyProtection="1"/>
    <xf numFmtId="0" fontId="6" fillId="0" borderId="41" xfId="0" applyFont="1" applyBorder="1" applyProtection="1"/>
    <xf numFmtId="0" fontId="6" fillId="0" borderId="40" xfId="0" applyFont="1" applyBorder="1" applyAlignment="1" applyProtection="1">
      <alignment vertical="center"/>
    </xf>
    <xf numFmtId="0" fontId="6" fillId="0" borderId="4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42" xfId="0" applyFont="1" applyBorder="1" applyAlignment="1" applyProtection="1">
      <alignment horizontal="center"/>
    </xf>
    <xf numFmtId="0" fontId="6" fillId="0" borderId="43" xfId="0" applyFont="1" applyBorder="1" applyProtection="1"/>
    <xf numFmtId="49" fontId="6" fillId="0" borderId="43" xfId="0" applyNumberFormat="1" applyFont="1" applyFill="1" applyBorder="1" applyProtection="1"/>
    <xf numFmtId="49" fontId="6" fillId="0" borderId="44" xfId="0" applyNumberFormat="1" applyFont="1" applyFill="1" applyBorder="1" applyProtection="1"/>
    <xf numFmtId="0" fontId="6" fillId="0" borderId="0" xfId="0" applyFont="1" applyAlignment="1" applyProtection="1">
      <alignment horizontal="center"/>
    </xf>
    <xf numFmtId="0" fontId="6" fillId="0" borderId="37" xfId="0" applyFont="1" applyBorder="1" applyAlignment="1" applyProtection="1">
      <alignment horizontal="center"/>
    </xf>
    <xf numFmtId="0" fontId="11" fillId="2" borderId="45" xfId="0" applyFont="1" applyFill="1" applyBorder="1" applyAlignment="1" applyProtection="1">
      <alignment horizontal="center"/>
    </xf>
    <xf numFmtId="0" fontId="11" fillId="2" borderId="4" xfId="0" applyFont="1" applyFill="1" applyBorder="1" applyProtection="1"/>
    <xf numFmtId="0" fontId="6" fillId="0" borderId="40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41" xfId="0" applyFont="1" applyFill="1" applyBorder="1" applyProtection="1"/>
    <xf numFmtId="0" fontId="6" fillId="0" borderId="0" xfId="0" applyFont="1" applyFill="1" applyProtection="1"/>
    <xf numFmtId="0" fontId="12" fillId="0" borderId="40" xfId="0" applyFont="1" applyBorder="1" applyAlignment="1" applyProtection="1">
      <alignment horizontal="center"/>
    </xf>
    <xf numFmtId="0" fontId="14" fillId="0" borderId="0" xfId="0" applyFont="1" applyBorder="1" applyProtection="1"/>
    <xf numFmtId="0" fontId="12" fillId="0" borderId="0" xfId="0" applyFont="1" applyBorder="1" applyProtection="1"/>
    <xf numFmtId="0" fontId="13" fillId="0" borderId="0" xfId="0" applyFont="1" applyBorder="1" applyProtection="1"/>
    <xf numFmtId="0" fontId="13" fillId="0" borderId="40" xfId="0" applyFont="1" applyBorder="1" applyAlignment="1" applyProtection="1">
      <alignment horizontal="center"/>
    </xf>
    <xf numFmtId="0" fontId="6" fillId="0" borderId="44" xfId="0" applyFont="1" applyBorder="1" applyProtection="1"/>
    <xf numFmtId="0" fontId="4" fillId="0" borderId="0" xfId="4" applyFont="1" applyBorder="1" applyAlignment="1" applyProtection="1">
      <alignment horizontal="left" vertical="center"/>
      <protection hidden="1"/>
    </xf>
    <xf numFmtId="0" fontId="6" fillId="0" borderId="0" xfId="4" applyFont="1" applyBorder="1" applyAlignment="1" applyProtection="1">
      <alignment vertical="center"/>
      <protection hidden="1"/>
    </xf>
    <xf numFmtId="0" fontId="6" fillId="0" borderId="0" xfId="4" applyNumberFormat="1" applyFont="1" applyBorder="1" applyAlignment="1" applyProtection="1">
      <alignment vertical="center"/>
      <protection hidden="1"/>
    </xf>
    <xf numFmtId="10" fontId="6" fillId="0" borderId="0" xfId="4" applyNumberFormat="1" applyFont="1" applyBorder="1" applyAlignment="1" applyProtection="1">
      <alignment vertical="center"/>
      <protection hidden="1"/>
    </xf>
    <xf numFmtId="166" fontId="6" fillId="0" borderId="0" xfId="4" applyNumberFormat="1" applyFont="1" applyBorder="1" applyAlignment="1" applyProtection="1">
      <alignment vertical="center"/>
      <protection hidden="1"/>
    </xf>
    <xf numFmtId="1" fontId="6" fillId="0" borderId="14" xfId="4" applyNumberFormat="1" applyFont="1" applyBorder="1" applyAlignment="1" applyProtection="1">
      <alignment horizontal="center" vertical="center" wrapText="1"/>
      <protection hidden="1"/>
    </xf>
    <xf numFmtId="10" fontId="6" fillId="0" borderId="16" xfId="4" applyNumberFormat="1" applyFont="1" applyBorder="1" applyAlignment="1" applyProtection="1">
      <alignment horizontal="centerContinuous" vertical="center"/>
      <protection hidden="1"/>
    </xf>
    <xf numFmtId="166" fontId="6" fillId="0" borderId="17" xfId="4" applyNumberFormat="1" applyFont="1" applyBorder="1" applyAlignment="1" applyProtection="1">
      <alignment horizontal="centerContinuous" vertical="center"/>
      <protection hidden="1"/>
    </xf>
    <xf numFmtId="1" fontId="6" fillId="0" borderId="18" xfId="4" applyNumberFormat="1" applyFont="1" applyBorder="1" applyAlignment="1" applyProtection="1">
      <alignment horizontal="center" vertical="center" wrapText="1"/>
      <protection hidden="1"/>
    </xf>
    <xf numFmtId="10" fontId="6" fillId="0" borderId="4" xfId="4" applyNumberFormat="1" applyFont="1" applyBorder="1" applyAlignment="1" applyProtection="1">
      <alignment horizontal="center" vertical="center"/>
      <protection hidden="1"/>
    </xf>
    <xf numFmtId="166" fontId="6" fillId="0" borderId="10" xfId="4" applyNumberFormat="1" applyFont="1" applyBorder="1" applyAlignment="1" applyProtection="1">
      <alignment horizontal="center" vertical="center"/>
      <protection hidden="1"/>
    </xf>
    <xf numFmtId="0" fontId="6" fillId="0" borderId="0" xfId="4" applyNumberFormat="1" applyFont="1" applyBorder="1" applyAlignment="1" applyProtection="1">
      <alignment horizontal="left" vertical="center"/>
      <protection hidden="1"/>
    </xf>
    <xf numFmtId="10" fontId="6" fillId="0" borderId="1" xfId="3" applyNumberFormat="1" applyFont="1" applyFill="1" applyBorder="1" applyAlignment="1" applyProtection="1">
      <alignment horizontal="center" vertical="center"/>
      <protection hidden="1"/>
    </xf>
    <xf numFmtId="1" fontId="6" fillId="0" borderId="0" xfId="4" applyNumberFormat="1" applyFont="1" applyBorder="1" applyAlignment="1" applyProtection="1">
      <alignment horizontal="center" vertical="center"/>
      <protection hidden="1"/>
    </xf>
    <xf numFmtId="1" fontId="4" fillId="0" borderId="4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vertical="center"/>
      <protection locked="0"/>
    </xf>
    <xf numFmtId="49" fontId="6" fillId="3" borderId="32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6" fontId="4" fillId="6" borderId="10" xfId="4" applyNumberFormat="1" applyFont="1" applyFill="1" applyBorder="1" applyAlignment="1" applyProtection="1">
      <alignment horizontal="right" vertical="center"/>
      <protection locked="0" hidden="1"/>
    </xf>
    <xf numFmtId="10" fontId="6" fillId="6" borderId="4" xfId="4" applyNumberFormat="1" applyFont="1" applyFill="1" applyBorder="1" applyAlignment="1" applyProtection="1">
      <alignment horizontal="right" vertical="center"/>
      <protection locked="0" hidden="1"/>
    </xf>
    <xf numFmtId="10" fontId="6" fillId="6" borderId="22" xfId="4" applyNumberFormat="1" applyFont="1" applyFill="1" applyBorder="1" applyAlignment="1" applyProtection="1">
      <alignment horizontal="right" vertical="center"/>
      <protection locked="0" hidden="1"/>
    </xf>
    <xf numFmtId="10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20" fillId="3" borderId="3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3" borderId="25" xfId="0" applyNumberFormat="1" applyFont="1" applyFill="1" applyBorder="1" applyAlignment="1" applyProtection="1">
      <alignment horizontal="center" vertical="center"/>
    </xf>
    <xf numFmtId="10" fontId="6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9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4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13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20" fillId="8" borderId="2" xfId="0" applyNumberFormat="1" applyFont="1" applyFill="1" applyBorder="1" applyAlignment="1" applyProtection="1">
      <alignment horizontal="center" vertical="center"/>
      <protection hidden="1"/>
    </xf>
    <xf numFmtId="169" fontId="20" fillId="0" borderId="0" xfId="25" applyNumberFormat="1" applyFont="1" applyFill="1" applyBorder="1" applyAlignment="1" applyProtection="1">
      <alignment horizontal="center" vertical="center"/>
      <protection hidden="1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3" borderId="1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  <protection hidden="1"/>
    </xf>
    <xf numFmtId="4" fontId="20" fillId="0" borderId="0" xfId="0" applyNumberFormat="1" applyFont="1" applyFill="1" applyBorder="1" applyAlignment="1" applyProtection="1">
      <alignment horizontal="center" vertical="center"/>
      <protection hidden="1"/>
    </xf>
    <xf numFmtId="169" fontId="20" fillId="8" borderId="1" xfId="25" applyNumberFormat="1" applyFont="1" applyFill="1" applyBorder="1" applyAlignment="1" applyProtection="1">
      <alignment horizontal="center" vertical="center"/>
      <protection hidden="1"/>
    </xf>
    <xf numFmtId="0" fontId="24" fillId="3" borderId="1" xfId="0" applyNumberFormat="1" applyFont="1" applyFill="1" applyBorder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4" fontId="20" fillId="7" borderId="34" xfId="0" applyNumberFormat="1" applyFont="1" applyFill="1" applyBorder="1" applyAlignment="1" applyProtection="1">
      <alignment horizontal="center" vertical="center"/>
      <protection hidden="1"/>
    </xf>
    <xf numFmtId="4" fontId="20" fillId="6" borderId="34" xfId="0" applyNumberFormat="1" applyFont="1" applyFill="1" applyBorder="1" applyAlignment="1" applyProtection="1">
      <alignment horizontal="center" vertical="center"/>
      <protection locked="0" hidden="1"/>
    </xf>
    <xf numFmtId="164" fontId="20" fillId="7" borderId="34" xfId="25" applyFont="1" applyFill="1" applyBorder="1" applyAlignment="1" applyProtection="1">
      <alignment horizontal="center" vertical="center"/>
      <protection hidden="1"/>
    </xf>
    <xf numFmtId="44" fontId="20" fillId="7" borderId="34" xfId="146" applyFont="1" applyFill="1" applyBorder="1" applyAlignment="1" applyProtection="1">
      <alignment horizontal="center" vertical="center"/>
      <protection hidden="1"/>
    </xf>
    <xf numFmtId="168" fontId="20" fillId="7" borderId="34" xfId="0" applyNumberFormat="1" applyFont="1" applyFill="1" applyBorder="1" applyAlignment="1" applyProtection="1">
      <alignment horizontal="center" vertical="center"/>
      <protection hidden="1"/>
    </xf>
    <xf numFmtId="169" fontId="18" fillId="0" borderId="4" xfId="25" applyNumberFormat="1" applyFont="1" applyFill="1" applyBorder="1" applyAlignment="1" applyProtection="1">
      <alignment horizontal="center" vertical="center" wrapText="1"/>
      <protection hidden="1"/>
    </xf>
    <xf numFmtId="0" fontId="18" fillId="0" borderId="4" xfId="0" applyNumberFormat="1" applyFont="1" applyFill="1" applyBorder="1" applyAlignment="1" applyProtection="1">
      <alignment horizontal="center" vertical="center"/>
      <protection hidden="1"/>
    </xf>
    <xf numFmtId="0" fontId="18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5" borderId="4" xfId="0" applyNumberFormat="1" applyFont="1" applyFill="1" applyBorder="1" applyAlignment="1" applyProtection="1">
      <alignment horizontal="center" vertical="center" wrapText="1"/>
      <protection hidden="1"/>
    </xf>
    <xf numFmtId="4" fontId="20" fillId="8" borderId="4" xfId="0" applyNumberFormat="1" applyFont="1" applyFill="1" applyBorder="1" applyAlignment="1" applyProtection="1">
      <alignment horizontal="center" vertical="center"/>
      <protection hidden="1"/>
    </xf>
    <xf numFmtId="164" fontId="20" fillId="8" borderId="4" xfId="25" applyFont="1" applyFill="1" applyBorder="1" applyAlignment="1" applyProtection="1">
      <alignment horizontal="center" vertical="center"/>
      <protection hidden="1"/>
    </xf>
    <xf numFmtId="44" fontId="20" fillId="8" borderId="4" xfId="146" applyFont="1" applyFill="1" applyBorder="1" applyAlignment="1" applyProtection="1">
      <alignment horizontal="center" vertical="center"/>
      <protection hidden="1"/>
    </xf>
    <xf numFmtId="0" fontId="20" fillId="8" borderId="4" xfId="0" applyNumberFormat="1" applyFont="1" applyFill="1" applyBorder="1" applyAlignment="1" applyProtection="1">
      <alignment horizontal="center" vertical="center"/>
      <protection hidden="1"/>
    </xf>
    <xf numFmtId="0" fontId="20" fillId="9" borderId="47" xfId="0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left" vertical="center"/>
      <protection hidden="1"/>
    </xf>
    <xf numFmtId="0" fontId="26" fillId="10" borderId="49" xfId="0" applyFont="1" applyFill="1" applyBorder="1" applyAlignment="1">
      <alignment horizontal="center" vertical="center" wrapText="1"/>
    </xf>
    <xf numFmtId="0" fontId="26" fillId="10" borderId="47" xfId="0" applyFont="1" applyFill="1" applyBorder="1" applyAlignment="1">
      <alignment horizontal="center" vertical="center" wrapText="1"/>
    </xf>
    <xf numFmtId="0" fontId="26" fillId="10" borderId="4" xfId="0" applyFont="1" applyFill="1" applyBorder="1" applyAlignment="1">
      <alignment horizontal="center" vertical="center" wrapText="1"/>
    </xf>
    <xf numFmtId="0" fontId="26" fillId="10" borderId="49" xfId="0" applyFont="1" applyFill="1" applyBorder="1" applyAlignment="1">
      <alignment horizontal="left" vertical="center" wrapText="1"/>
    </xf>
    <xf numFmtId="0" fontId="26" fillId="10" borderId="4" xfId="0" applyFont="1" applyFill="1" applyBorder="1" applyAlignment="1">
      <alignment horizontal="left" vertical="center" wrapText="1"/>
    </xf>
    <xf numFmtId="0" fontId="27" fillId="0" borderId="0" xfId="167" applyFont="1" applyAlignment="1">
      <alignment vertical="center"/>
    </xf>
    <xf numFmtId="0" fontId="23" fillId="0" borderId="0" xfId="168" applyFont="1" applyAlignment="1">
      <alignment vertical="center"/>
    </xf>
    <xf numFmtId="0" fontId="23" fillId="0" borderId="54" xfId="168" applyFont="1" applyBorder="1" applyAlignment="1">
      <alignment horizontal="center" vertical="center"/>
    </xf>
    <xf numFmtId="0" fontId="23" fillId="0" borderId="55" xfId="168" applyFont="1" applyBorder="1" applyAlignment="1">
      <alignment horizontal="center" vertical="center"/>
    </xf>
    <xf numFmtId="0" fontId="23" fillId="0" borderId="56" xfId="168" applyFont="1" applyBorder="1" applyAlignment="1">
      <alignment horizontal="center" vertical="center"/>
    </xf>
    <xf numFmtId="0" fontId="23" fillId="0" borderId="45" xfId="168" applyFont="1" applyBorder="1" applyAlignment="1">
      <alignment horizontal="center" vertical="center"/>
    </xf>
    <xf numFmtId="0" fontId="23" fillId="0" borderId="4" xfId="168" applyFont="1" applyBorder="1" applyAlignment="1">
      <alignment horizontal="center" vertical="center"/>
    </xf>
    <xf numFmtId="0" fontId="23" fillId="0" borderId="58" xfId="168" applyFont="1" applyBorder="1" applyAlignment="1">
      <alignment horizontal="center" vertical="center"/>
    </xf>
    <xf numFmtId="0" fontId="23" fillId="0" borderId="57" xfId="168" applyFont="1" applyBorder="1" applyAlignment="1">
      <alignment vertical="center" wrapText="1"/>
    </xf>
    <xf numFmtId="0" fontId="32" fillId="0" borderId="0" xfId="168" applyFont="1" applyAlignment="1">
      <alignment vertical="center"/>
    </xf>
    <xf numFmtId="0" fontId="33" fillId="0" borderId="0" xfId="167" applyFont="1" applyAlignment="1">
      <alignment vertical="center"/>
    </xf>
    <xf numFmtId="0" fontId="33" fillId="0" borderId="0" xfId="167" applyFont="1" applyBorder="1" applyAlignment="1">
      <alignment vertical="center"/>
    </xf>
    <xf numFmtId="0" fontId="1" fillId="0" borderId="0" xfId="167" applyFont="1" applyAlignment="1">
      <alignment vertical="center"/>
    </xf>
    <xf numFmtId="0" fontId="33" fillId="11" borderId="1" xfId="167" applyFont="1" applyFill="1" applyBorder="1" applyAlignment="1">
      <alignment vertical="center"/>
    </xf>
    <xf numFmtId="0" fontId="34" fillId="3" borderId="4" xfId="167" applyFont="1" applyFill="1" applyBorder="1" applyAlignment="1">
      <alignment vertical="center"/>
    </xf>
    <xf numFmtId="0" fontId="1" fillId="0" borderId="0" xfId="167" applyFont="1" applyBorder="1" applyAlignment="1">
      <alignment vertical="center" wrapText="1"/>
    </xf>
    <xf numFmtId="0" fontId="1" fillId="0" borderId="0" xfId="167" applyFont="1" applyBorder="1" applyAlignment="1">
      <alignment vertical="center"/>
    </xf>
    <xf numFmtId="0" fontId="19" fillId="0" borderId="0" xfId="167" applyFont="1" applyAlignment="1">
      <alignment vertical="center"/>
    </xf>
    <xf numFmtId="0" fontId="36" fillId="10" borderId="4" xfId="167" applyFont="1" applyFill="1" applyBorder="1" applyAlignment="1">
      <alignment vertical="center" wrapText="1"/>
    </xf>
    <xf numFmtId="0" fontId="36" fillId="10" borderId="22" xfId="167" applyFont="1" applyFill="1" applyBorder="1" applyAlignment="1">
      <alignment vertical="center" wrapText="1"/>
    </xf>
    <xf numFmtId="0" fontId="36" fillId="10" borderId="1" xfId="167" applyFont="1" applyFill="1" applyBorder="1" applyAlignment="1">
      <alignment vertical="center" wrapText="1"/>
    </xf>
    <xf numFmtId="0" fontId="36" fillId="10" borderId="54" xfId="167" applyFont="1" applyFill="1" applyBorder="1" applyAlignment="1">
      <alignment vertical="center" wrapText="1"/>
    </xf>
    <xf numFmtId="0" fontId="1" fillId="0" borderId="55" xfId="167" applyFont="1" applyBorder="1" applyAlignment="1">
      <alignment vertical="center"/>
    </xf>
    <xf numFmtId="0" fontId="1" fillId="0" borderId="56" xfId="167" applyFont="1" applyBorder="1" applyAlignment="1">
      <alignment vertical="center"/>
    </xf>
    <xf numFmtId="0" fontId="36" fillId="10" borderId="45" xfId="167" applyFont="1" applyFill="1" applyBorder="1" applyAlignment="1">
      <alignment vertical="center" wrapText="1"/>
    </xf>
    <xf numFmtId="0" fontId="1" fillId="0" borderId="4" xfId="167" applyFont="1" applyBorder="1" applyAlignment="1">
      <alignment vertical="center"/>
    </xf>
    <xf numFmtId="0" fontId="1" fillId="0" borderId="58" xfId="167" applyFont="1" applyBorder="1" applyAlignment="1">
      <alignment vertical="center"/>
    </xf>
    <xf numFmtId="0" fontId="36" fillId="10" borderId="60" xfId="167" applyFont="1" applyFill="1" applyBorder="1" applyAlignment="1">
      <alignment vertical="center" wrapText="1"/>
    </xf>
    <xf numFmtId="0" fontId="1" fillId="0" borderId="61" xfId="167" applyFont="1" applyBorder="1" applyAlignment="1">
      <alignment vertical="center"/>
    </xf>
    <xf numFmtId="0" fontId="1" fillId="0" borderId="62" xfId="167" applyFont="1" applyBorder="1" applyAlignment="1">
      <alignment vertical="center"/>
    </xf>
    <xf numFmtId="0" fontId="36" fillId="10" borderId="34" xfId="167" applyFont="1" applyFill="1" applyBorder="1" applyAlignment="1">
      <alignment vertical="center" wrapText="1"/>
    </xf>
    <xf numFmtId="0" fontId="25" fillId="10" borderId="4" xfId="167" applyFont="1" applyFill="1" applyBorder="1" applyAlignment="1">
      <alignment vertical="center" wrapText="1"/>
    </xf>
    <xf numFmtId="0" fontId="25" fillId="0" borderId="4" xfId="167" applyFont="1" applyBorder="1" applyAlignment="1">
      <alignment vertical="center" wrapText="1"/>
    </xf>
    <xf numFmtId="0" fontId="1" fillId="0" borderId="0" xfId="167" applyFont="1" applyAlignment="1">
      <alignment vertical="center" wrapText="1"/>
    </xf>
    <xf numFmtId="49" fontId="16" fillId="3" borderId="1" xfId="170" applyNumberFormat="1" applyFill="1" applyBorder="1" applyAlignment="1" applyProtection="1">
      <alignment vertical="center"/>
      <protection locked="0"/>
    </xf>
    <xf numFmtId="0" fontId="6" fillId="0" borderId="0" xfId="4" applyFont="1" applyProtection="1">
      <protection hidden="1"/>
    </xf>
    <xf numFmtId="0" fontId="7" fillId="0" borderId="0" xfId="4" applyFont="1" applyAlignment="1" applyProtection="1">
      <alignment horizontal="left" vertical="center"/>
      <protection hidden="1"/>
    </xf>
    <xf numFmtId="10" fontId="4" fillId="0" borderId="0" xfId="4" applyNumberFormat="1" applyFont="1" applyAlignment="1" applyProtection="1">
      <alignment horizontal="left" vertical="center"/>
      <protection hidden="1"/>
    </xf>
    <xf numFmtId="0" fontId="4" fillId="0" borderId="0" xfId="4" applyFont="1" applyAlignment="1" applyProtection="1">
      <alignment horizontal="left" vertical="center"/>
      <protection hidden="1"/>
    </xf>
    <xf numFmtId="0" fontId="6" fillId="0" borderId="0" xfId="4" applyFont="1" applyAlignment="1" applyProtection="1">
      <alignment vertical="center"/>
      <protection hidden="1"/>
    </xf>
    <xf numFmtId="1" fontId="7" fillId="0" borderId="0" xfId="4" applyNumberFormat="1" applyFont="1" applyAlignment="1" applyProtection="1">
      <alignment horizontal="center" vertical="center"/>
      <protection hidden="1"/>
    </xf>
    <xf numFmtId="10" fontId="6" fillId="0" borderId="0" xfId="4" applyNumberFormat="1" applyFont="1" applyAlignment="1" applyProtection="1">
      <alignment vertical="center"/>
      <protection hidden="1"/>
    </xf>
    <xf numFmtId="166" fontId="6" fillId="0" borderId="0" xfId="4" applyNumberFormat="1" applyFont="1" applyAlignment="1" applyProtection="1">
      <alignment vertical="center"/>
      <protection hidden="1"/>
    </xf>
    <xf numFmtId="0" fontId="4" fillId="0" borderId="4" xfId="4" applyFont="1" applyBorder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10" fontId="6" fillId="0" borderId="0" xfId="4" applyNumberFormat="1" applyFont="1" applyAlignment="1" applyProtection="1">
      <alignment horizontal="center" vertical="center"/>
      <protection hidden="1"/>
    </xf>
    <xf numFmtId="0" fontId="6" fillId="0" borderId="15" xfId="4" applyFont="1" applyBorder="1" applyAlignment="1" applyProtection="1">
      <alignment horizontal="left" vertical="center"/>
      <protection hidden="1"/>
    </xf>
    <xf numFmtId="0" fontId="6" fillId="6" borderId="7" xfId="4" applyFont="1" applyFill="1" applyBorder="1" applyAlignment="1" applyProtection="1">
      <alignment horizontal="left" vertical="center"/>
      <protection locked="0" hidden="1"/>
    </xf>
    <xf numFmtId="0" fontId="6" fillId="0" borderId="3" xfId="4" applyFont="1" applyBorder="1" applyAlignment="1" applyProtection="1">
      <alignment horizontal="left" vertical="center"/>
      <protection hidden="1"/>
    </xf>
    <xf numFmtId="0" fontId="6" fillId="6" borderId="4" xfId="4" applyFont="1" applyFill="1" applyBorder="1" applyAlignment="1" applyProtection="1">
      <alignment horizontal="left" vertical="center"/>
      <protection locked="0" hidden="1"/>
    </xf>
    <xf numFmtId="0" fontId="6" fillId="0" borderId="18" xfId="4" applyFont="1" applyBorder="1" applyAlignment="1" applyProtection="1">
      <alignment horizontal="left" vertical="center"/>
      <protection hidden="1"/>
    </xf>
    <xf numFmtId="0" fontId="4" fillId="0" borderId="2" xfId="4" applyFont="1" applyBorder="1" applyAlignment="1" applyProtection="1">
      <alignment horizontal="left" vertical="center"/>
      <protection hidden="1"/>
    </xf>
    <xf numFmtId="10" fontId="4" fillId="0" borderId="4" xfId="4" applyNumberFormat="1" applyFont="1" applyBorder="1" applyAlignment="1" applyProtection="1">
      <alignment horizontal="right" vertical="center" shrinkToFit="1"/>
      <protection hidden="1"/>
    </xf>
    <xf numFmtId="0" fontId="6" fillId="0" borderId="0" xfId="4" applyFont="1" applyAlignment="1" applyProtection="1">
      <alignment horizontal="left" vertical="center"/>
      <protection hidden="1"/>
    </xf>
    <xf numFmtId="0" fontId="4" fillId="0" borderId="9" xfId="4" applyFont="1" applyBorder="1" applyAlignment="1" applyProtection="1">
      <alignment horizontal="left" vertical="center"/>
      <protection hidden="1"/>
    </xf>
    <xf numFmtId="0" fontId="4" fillId="0" borderId="1" xfId="4" applyFont="1" applyBorder="1" applyAlignment="1" applyProtection="1">
      <alignment horizontal="left" vertical="center"/>
      <protection hidden="1"/>
    </xf>
    <xf numFmtId="10" fontId="4" fillId="0" borderId="2" xfId="4" applyNumberFormat="1" applyFont="1" applyBorder="1" applyAlignment="1" applyProtection="1">
      <alignment horizontal="right" vertical="center"/>
      <protection hidden="1"/>
    </xf>
    <xf numFmtId="166" fontId="4" fillId="0" borderId="19" xfId="4" applyNumberFormat="1" applyFont="1" applyBorder="1" applyAlignment="1" applyProtection="1">
      <alignment horizontal="right" vertical="center"/>
      <protection hidden="1"/>
    </xf>
    <xf numFmtId="10" fontId="4" fillId="0" borderId="1" xfId="4" applyNumberFormat="1" applyFont="1" applyBorder="1" applyAlignment="1" applyProtection="1">
      <alignment horizontal="right" vertical="center"/>
      <protection hidden="1"/>
    </xf>
    <xf numFmtId="0" fontId="6" fillId="0" borderId="9" xfId="4" applyFont="1" applyBorder="1" applyAlignment="1" applyProtection="1">
      <alignment horizontal="left" vertical="center"/>
      <protection hidden="1"/>
    </xf>
    <xf numFmtId="0" fontId="6" fillId="0" borderId="1" xfId="4" applyFont="1" applyBorder="1" applyAlignment="1" applyProtection="1">
      <alignment horizontal="left" vertical="center"/>
      <protection hidden="1"/>
    </xf>
    <xf numFmtId="166" fontId="6" fillId="0" borderId="1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hidden="1"/>
    </xf>
    <xf numFmtId="0" fontId="6" fillId="0" borderId="20" xfId="4" applyFont="1" applyBorder="1" applyAlignment="1" applyProtection="1">
      <alignment horizontal="left" vertical="center"/>
      <protection hidden="1"/>
    </xf>
    <xf numFmtId="0" fontId="6" fillId="0" borderId="21" xfId="4" applyFont="1" applyBorder="1" applyAlignment="1" applyProtection="1">
      <alignment horizontal="left" vertical="center"/>
      <protection hidden="1"/>
    </xf>
    <xf numFmtId="0" fontId="4" fillId="0" borderId="20" xfId="4" applyFont="1" applyBorder="1" applyAlignment="1" applyProtection="1">
      <alignment horizontal="left" vertical="center"/>
      <protection hidden="1"/>
    </xf>
    <xf numFmtId="10" fontId="4" fillId="0" borderId="22" xfId="4" applyNumberFormat="1" applyFont="1" applyBorder="1" applyAlignment="1" applyProtection="1">
      <alignment horizontal="right" vertical="center"/>
      <protection hidden="1"/>
    </xf>
    <xf numFmtId="166" fontId="4" fillId="0" borderId="23" xfId="4" applyNumberFormat="1" applyFont="1" applyBorder="1" applyAlignment="1" applyProtection="1">
      <alignment horizontal="right" vertical="center"/>
      <protection hidden="1"/>
    </xf>
    <xf numFmtId="0" fontId="4" fillId="0" borderId="18" xfId="4" applyFont="1" applyBorder="1" applyAlignment="1" applyProtection="1">
      <alignment horizontal="left" vertical="center"/>
      <protection hidden="1"/>
    </xf>
    <xf numFmtId="0" fontId="6" fillId="0" borderId="24" xfId="4" applyFont="1" applyBorder="1" applyAlignment="1" applyProtection="1">
      <alignment horizontal="left" vertical="center"/>
      <protection hidden="1"/>
    </xf>
    <xf numFmtId="0" fontId="6" fillId="0" borderId="25" xfId="4" applyFont="1" applyBorder="1" applyAlignment="1" applyProtection="1">
      <alignment horizontal="left" vertical="center"/>
      <protection hidden="1"/>
    </xf>
    <xf numFmtId="0" fontId="6" fillId="0" borderId="2" xfId="4" applyFont="1" applyBorder="1" applyAlignment="1" applyProtection="1">
      <alignment horizontal="left" vertical="center"/>
      <protection hidden="1"/>
    </xf>
    <xf numFmtId="166" fontId="6" fillId="0" borderId="19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locked="0" hidden="1"/>
    </xf>
    <xf numFmtId="10" fontId="4" fillId="0" borderId="4" xfId="4" applyNumberFormat="1" applyFont="1" applyBorder="1" applyAlignment="1" applyProtection="1">
      <alignment horizontal="right" vertical="center"/>
      <protection hidden="1"/>
    </xf>
    <xf numFmtId="166" fontId="4" fillId="0" borderId="10" xfId="4" applyNumberFormat="1" applyFont="1" applyBorder="1" applyAlignment="1" applyProtection="1">
      <alignment horizontal="right" vertical="center"/>
      <protection hidden="1"/>
    </xf>
    <xf numFmtId="0" fontId="4" fillId="0" borderId="3" xfId="4" applyFont="1" applyBorder="1" applyAlignment="1" applyProtection="1">
      <alignment horizontal="left" vertical="center"/>
      <protection hidden="1"/>
    </xf>
    <xf numFmtId="0" fontId="4" fillId="0" borderId="26" xfId="4" applyFont="1" applyBorder="1" applyAlignment="1" applyProtection="1">
      <alignment horizontal="left" vertical="center"/>
      <protection hidden="1"/>
    </xf>
    <xf numFmtId="0" fontId="4" fillId="0" borderId="21" xfId="4" applyFont="1" applyBorder="1" applyAlignment="1" applyProtection="1">
      <alignment horizontal="left" vertical="center"/>
      <protection hidden="1"/>
    </xf>
    <xf numFmtId="10" fontId="6" fillId="0" borderId="2" xfId="4" applyNumberFormat="1" applyFont="1" applyBorder="1" applyAlignment="1" applyProtection="1">
      <alignment horizontal="right" vertical="center"/>
      <protection hidden="1"/>
    </xf>
    <xf numFmtId="10" fontId="6" fillId="0" borderId="1" xfId="4" applyNumberFormat="1" applyFont="1" applyBorder="1" applyAlignment="1" applyProtection="1">
      <alignment horizontal="right" vertical="center"/>
      <protection hidden="1"/>
    </xf>
    <xf numFmtId="0" fontId="6" fillId="0" borderId="0" xfId="4" applyFont="1" applyAlignment="1" applyProtection="1">
      <alignment vertical="center"/>
      <protection locked="0" hidden="1"/>
    </xf>
    <xf numFmtId="0" fontId="4" fillId="0" borderId="27" xfId="4" applyFont="1" applyBorder="1" applyAlignment="1" applyProtection="1">
      <alignment horizontal="left" vertical="center"/>
      <protection hidden="1"/>
    </xf>
    <xf numFmtId="0" fontId="4" fillId="0" borderId="28" xfId="4" applyFont="1" applyBorder="1" applyAlignment="1" applyProtection="1">
      <alignment horizontal="left" vertical="center"/>
      <protection hidden="1"/>
    </xf>
    <xf numFmtId="0" fontId="4" fillId="0" borderId="29" xfId="4" applyFont="1" applyBorder="1" applyAlignment="1" applyProtection="1">
      <alignment horizontal="left" vertical="center"/>
      <protection hidden="1"/>
    </xf>
    <xf numFmtId="1" fontId="6" fillId="0" borderId="0" xfId="4" applyNumberFormat="1" applyFont="1" applyAlignment="1" applyProtection="1">
      <alignment horizontal="left"/>
      <protection hidden="1"/>
    </xf>
    <xf numFmtId="0" fontId="15" fillId="0" borderId="0" xfId="4" applyFont="1" applyAlignment="1" applyProtection="1">
      <alignment vertical="center"/>
      <protection hidden="1"/>
    </xf>
    <xf numFmtId="1" fontId="6" fillId="0" borderId="0" xfId="4" applyNumberFormat="1" applyFont="1" applyAlignment="1" applyProtection="1">
      <alignment horizontal="center" vertical="center"/>
      <protection hidden="1"/>
    </xf>
    <xf numFmtId="166" fontId="4" fillId="0" borderId="4" xfId="4" applyNumberFormat="1" applyFont="1" applyBorder="1" applyAlignment="1" applyProtection="1">
      <alignment horizontal="right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6" fillId="10" borderId="34" xfId="0" applyFont="1" applyFill="1" applyBorder="1" applyAlignment="1">
      <alignment horizontal="left" vertical="center" wrapText="1"/>
    </xf>
    <xf numFmtId="0" fontId="26" fillId="10" borderId="34" xfId="0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center" vertical="center"/>
      <protection hidden="1"/>
    </xf>
    <xf numFmtId="49" fontId="26" fillId="10" borderId="48" xfId="0" applyNumberFormat="1" applyFont="1" applyFill="1" applyBorder="1" applyAlignment="1">
      <alignment horizontal="center" vertical="center" wrapText="1"/>
    </xf>
    <xf numFmtId="49" fontId="26" fillId="10" borderId="65" xfId="0" applyNumberFormat="1" applyFont="1" applyFill="1" applyBorder="1" applyAlignment="1">
      <alignment horizontal="center" vertical="center" wrapText="1"/>
    </xf>
    <xf numFmtId="0" fontId="26" fillId="13" borderId="4" xfId="0" applyFont="1" applyFill="1" applyBorder="1" applyAlignment="1">
      <alignment horizontal="left" vertical="center" wrapText="1"/>
    </xf>
    <xf numFmtId="0" fontId="26" fillId="13" borderId="47" xfId="0" applyFont="1" applyFill="1" applyBorder="1" applyAlignment="1">
      <alignment horizontal="center" vertical="center" wrapText="1"/>
    </xf>
    <xf numFmtId="49" fontId="26" fillId="13" borderId="47" xfId="0" applyNumberFormat="1" applyFont="1" applyFill="1" applyBorder="1" applyAlignment="1">
      <alignment horizontal="center" vertical="center" wrapText="1"/>
    </xf>
    <xf numFmtId="169" fontId="20" fillId="13" borderId="0" xfId="25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left" vertical="center"/>
      <protection hidden="1"/>
    </xf>
    <xf numFmtId="169" fontId="18" fillId="0" borderId="3" xfId="25" applyNumberFormat="1" applyFont="1" applyFill="1" applyBorder="1" applyAlignment="1" applyProtection="1">
      <alignment horizontal="center" vertical="center" wrapText="1"/>
      <protection hidden="1"/>
    </xf>
    <xf numFmtId="0" fontId="18" fillId="0" borderId="34" xfId="0" applyNumberFormat="1" applyFont="1" applyFill="1" applyBorder="1" applyAlignment="1" applyProtection="1">
      <alignment horizontal="center" vertical="center"/>
      <protection hidden="1"/>
    </xf>
    <xf numFmtId="0" fontId="18" fillId="0" borderId="25" xfId="0" applyNumberFormat="1" applyFont="1" applyFill="1" applyBorder="1" applyAlignment="1" applyProtection="1">
      <alignment horizontal="center" vertical="center"/>
      <protection hidden="1"/>
    </xf>
    <xf numFmtId="0" fontId="18" fillId="0" borderId="34" xfId="0" applyNumberFormat="1" applyFont="1" applyFill="1" applyBorder="1" applyAlignment="1" applyProtection="1">
      <alignment horizontal="center" vertical="center" wrapText="1"/>
      <protection hidden="1"/>
    </xf>
    <xf numFmtId="0" fontId="18" fillId="4" borderId="34" xfId="0" applyNumberFormat="1" applyFont="1" applyFill="1" applyBorder="1" applyAlignment="1" applyProtection="1">
      <alignment horizontal="center" vertical="center" wrapText="1"/>
      <protection hidden="1"/>
    </xf>
    <xf numFmtId="0" fontId="18" fillId="5" borderId="34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34" xfId="0" applyNumberFormat="1" applyFont="1" applyFill="1" applyBorder="1" applyAlignment="1" applyProtection="1">
      <alignment horizontal="left" vertical="center"/>
      <protection hidden="1"/>
    </xf>
    <xf numFmtId="0" fontId="39" fillId="10" borderId="34" xfId="0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 applyProtection="1">
      <alignment horizontal="left" vertical="center"/>
      <protection hidden="1"/>
    </xf>
    <xf numFmtId="0" fontId="40" fillId="10" borderId="4" xfId="0" applyFont="1" applyFill="1" applyBorder="1" applyAlignment="1">
      <alignment horizontal="center" vertical="center" wrapText="1"/>
    </xf>
    <xf numFmtId="0" fontId="40" fillId="10" borderId="49" xfId="0" applyFont="1" applyFill="1" applyBorder="1" applyAlignment="1">
      <alignment horizontal="center" vertical="center" wrapText="1"/>
    </xf>
    <xf numFmtId="0" fontId="26" fillId="10" borderId="66" xfId="0" applyFont="1" applyFill="1" applyBorder="1" applyAlignment="1">
      <alignment horizontal="center" vertical="center" wrapText="1"/>
    </xf>
    <xf numFmtId="4" fontId="20" fillId="7" borderId="66" xfId="0" applyNumberFormat="1" applyFont="1" applyFill="1" applyBorder="1" applyAlignment="1" applyProtection="1">
      <alignment horizontal="center" vertical="center"/>
      <protection hidden="1"/>
    </xf>
    <xf numFmtId="4" fontId="20" fillId="6" borderId="66" xfId="0" applyNumberFormat="1" applyFont="1" applyFill="1" applyBorder="1" applyAlignment="1" applyProtection="1">
      <alignment horizontal="center" vertical="center"/>
      <protection locked="0" hidden="1"/>
    </xf>
    <xf numFmtId="0" fontId="41" fillId="13" borderId="4" xfId="0" applyFont="1" applyFill="1" applyBorder="1" applyAlignment="1">
      <alignment horizontal="left" vertical="center" wrapText="1"/>
    </xf>
    <xf numFmtId="49" fontId="41" fillId="13" borderId="47" xfId="0" applyNumberFormat="1" applyFont="1" applyFill="1" applyBorder="1" applyAlignment="1">
      <alignment horizontal="center" vertical="center" wrapText="1"/>
    </xf>
    <xf numFmtId="0" fontId="41" fillId="10" borderId="4" xfId="0" applyFont="1" applyFill="1" applyBorder="1" applyAlignment="1">
      <alignment horizontal="center" vertical="center" wrapText="1"/>
    </xf>
    <xf numFmtId="164" fontId="20" fillId="0" borderId="0" xfId="25" applyNumberFormat="1" applyFont="1" applyFill="1" applyBorder="1" applyAlignment="1" applyProtection="1">
      <alignment horizontal="center" vertical="center"/>
    </xf>
    <xf numFmtId="164" fontId="20" fillId="0" borderId="0" xfId="25" applyNumberFormat="1" applyFont="1" applyFill="1" applyBorder="1" applyAlignment="1" applyProtection="1">
      <alignment horizontal="center" vertical="center"/>
      <protection hidden="1"/>
    </xf>
    <xf numFmtId="164" fontId="18" fillId="0" borderId="4" xfId="25" applyNumberFormat="1" applyFont="1" applyFill="1" applyBorder="1" applyAlignment="1" applyProtection="1">
      <alignment horizontal="center" vertical="center"/>
      <protection hidden="1"/>
    </xf>
    <xf numFmtId="164" fontId="18" fillId="0" borderId="34" xfId="25" applyNumberFormat="1" applyFont="1" applyFill="1" applyBorder="1" applyAlignment="1" applyProtection="1">
      <alignment horizontal="center" vertical="center"/>
      <protection hidden="1"/>
    </xf>
    <xf numFmtId="164" fontId="26" fillId="10" borderId="49" xfId="0" applyNumberFormat="1" applyFont="1" applyFill="1" applyBorder="1" applyAlignment="1">
      <alignment horizontal="center" vertical="center" wrapText="1"/>
    </xf>
    <xf numFmtId="164" fontId="26" fillId="10" borderId="34" xfId="0" applyNumberFormat="1" applyFont="1" applyFill="1" applyBorder="1" applyAlignment="1">
      <alignment horizontal="center" vertical="center" wrapText="1"/>
    </xf>
    <xf numFmtId="164" fontId="26" fillId="10" borderId="4" xfId="0" applyNumberFormat="1" applyFont="1" applyFill="1" applyBorder="1" applyAlignment="1">
      <alignment horizontal="center" vertical="center" wrapText="1"/>
    </xf>
    <xf numFmtId="164" fontId="20" fillId="0" borderId="4" xfId="0" applyNumberFormat="1" applyFont="1" applyFill="1" applyBorder="1" applyAlignment="1" applyProtection="1">
      <alignment horizontal="center" vertical="center"/>
      <protection hidden="1"/>
    </xf>
    <xf numFmtId="164" fontId="20" fillId="8" borderId="2" xfId="25" applyNumberFormat="1" applyFont="1" applyFill="1" applyBorder="1" applyAlignment="1" applyProtection="1">
      <alignment horizontal="center" vertical="center"/>
      <protection hidden="1"/>
    </xf>
    <xf numFmtId="0" fontId="41" fillId="13" borderId="47" xfId="0" applyFont="1" applyFill="1" applyBorder="1" applyAlignment="1">
      <alignment horizontal="center" vertical="center" wrapText="1"/>
    </xf>
    <xf numFmtId="0" fontId="41" fillId="10" borderId="49" xfId="0" applyFont="1" applyFill="1" applyBorder="1" applyAlignment="1">
      <alignment horizontal="center" vertical="center" wrapText="1"/>
    </xf>
    <xf numFmtId="164" fontId="41" fillId="10" borderId="4" xfId="0" applyNumberFormat="1" applyFont="1" applyFill="1" applyBorder="1" applyAlignment="1">
      <alignment horizontal="center" vertical="center" wrapText="1"/>
    </xf>
    <xf numFmtId="0" fontId="1" fillId="0" borderId="60" xfId="167" applyBorder="1" applyAlignment="1">
      <alignment horizontal="center" vertical="center"/>
    </xf>
    <xf numFmtId="0" fontId="1" fillId="0" borderId="45" xfId="167" applyBorder="1" applyAlignment="1">
      <alignment horizontal="center" vertical="center"/>
    </xf>
    <xf numFmtId="0" fontId="29" fillId="8" borderId="54" xfId="167" applyFont="1" applyFill="1" applyBorder="1" applyAlignment="1">
      <alignment horizontal="center" vertical="center" wrapText="1"/>
    </xf>
    <xf numFmtId="0" fontId="29" fillId="0" borderId="0" xfId="167" applyFont="1" applyAlignment="1">
      <alignment vertical="center" wrapText="1"/>
    </xf>
    <xf numFmtId="0" fontId="27" fillId="0" borderId="0" xfId="167" applyFont="1" applyAlignment="1">
      <alignment horizontal="center" vertical="center"/>
    </xf>
    <xf numFmtId="0" fontId="27" fillId="0" borderId="0" xfId="167" applyFont="1" applyAlignment="1">
      <alignment vertical="center" wrapText="1"/>
    </xf>
    <xf numFmtId="0" fontId="23" fillId="0" borderId="62" xfId="167" applyFont="1" applyBorder="1" applyAlignment="1">
      <alignment horizontal="center" vertical="center"/>
    </xf>
    <xf numFmtId="0" fontId="23" fillId="0" borderId="61" xfId="167" applyFont="1" applyBorder="1" applyAlignment="1">
      <alignment horizontal="center" vertical="center"/>
    </xf>
    <xf numFmtId="0" fontId="23" fillId="0" borderId="60" xfId="167" applyFont="1" applyBorder="1" applyAlignment="1">
      <alignment horizontal="center" vertical="center"/>
    </xf>
    <xf numFmtId="0" fontId="27" fillId="0" borderId="59" xfId="167" applyFont="1" applyBorder="1" applyAlignment="1">
      <alignment vertical="center" wrapText="1"/>
    </xf>
    <xf numFmtId="0" fontId="27" fillId="0" borderId="58" xfId="167" applyFont="1" applyBorder="1" applyAlignment="1">
      <alignment horizontal="center" vertical="center"/>
    </xf>
    <xf numFmtId="0" fontId="27" fillId="0" borderId="4" xfId="167" applyFont="1" applyBorder="1" applyAlignment="1">
      <alignment horizontal="center" vertical="center"/>
    </xf>
    <xf numFmtId="0" fontId="27" fillId="0" borderId="45" xfId="167" applyFont="1" applyBorder="1" applyAlignment="1">
      <alignment horizontal="center" vertical="center"/>
    </xf>
    <xf numFmtId="0" fontId="27" fillId="0" borderId="57" xfId="167" applyFont="1" applyBorder="1" applyAlignment="1">
      <alignment vertical="center" wrapText="1"/>
    </xf>
    <xf numFmtId="0" fontId="23" fillId="0" borderId="58" xfId="167" applyFont="1" applyBorder="1" applyAlignment="1">
      <alignment horizontal="center" vertical="center"/>
    </xf>
    <xf numFmtId="0" fontId="23" fillId="0" borderId="4" xfId="167" applyFont="1" applyBorder="1" applyAlignment="1">
      <alignment horizontal="center" vertical="center"/>
    </xf>
    <xf numFmtId="0" fontId="23" fillId="0" borderId="45" xfId="167" applyFont="1" applyBorder="1" applyAlignment="1">
      <alignment horizontal="center" vertical="center"/>
    </xf>
    <xf numFmtId="0" fontId="31" fillId="0" borderId="57" xfId="168" applyFont="1" applyBorder="1" applyAlignment="1">
      <alignment vertical="center" wrapText="1"/>
    </xf>
    <xf numFmtId="0" fontId="27" fillId="0" borderId="56" xfId="167" applyFont="1" applyBorder="1" applyAlignment="1">
      <alignment horizontal="center" vertical="center"/>
    </xf>
    <xf numFmtId="0" fontId="27" fillId="0" borderId="55" xfId="167" applyFont="1" applyBorder="1" applyAlignment="1">
      <alignment horizontal="center" vertical="center"/>
    </xf>
    <xf numFmtId="0" fontId="27" fillId="0" borderId="54" xfId="167" applyFont="1" applyBorder="1" applyAlignment="1">
      <alignment horizontal="center" vertical="center"/>
    </xf>
    <xf numFmtId="0" fontId="31" fillId="0" borderId="67" xfId="168" applyFont="1" applyBorder="1" applyAlignment="1">
      <alignment vertical="center" wrapText="1"/>
    </xf>
    <xf numFmtId="0" fontId="27" fillId="0" borderId="62" xfId="167" applyFont="1" applyBorder="1" applyAlignment="1">
      <alignment horizontal="center" vertical="center"/>
    </xf>
    <xf numFmtId="0" fontId="27" fillId="0" borderId="61" xfId="167" applyFont="1" applyBorder="1" applyAlignment="1">
      <alignment horizontal="center" vertical="center"/>
    </xf>
    <xf numFmtId="0" fontId="27" fillId="0" borderId="60" xfId="167" applyFont="1" applyBorder="1" applyAlignment="1">
      <alignment horizontal="center" vertical="center"/>
    </xf>
    <xf numFmtId="0" fontId="27" fillId="0" borderId="53" xfId="167" applyFont="1" applyBorder="1" applyAlignment="1">
      <alignment vertical="center" wrapText="1"/>
    </xf>
    <xf numFmtId="0" fontId="27" fillId="0" borderId="62" xfId="167" applyFont="1" applyBorder="1" applyAlignment="1">
      <alignment horizontal="center" vertical="center" textRotation="90" wrapText="1"/>
    </xf>
    <xf numFmtId="0" fontId="27" fillId="0" borderId="61" xfId="167" applyFont="1" applyBorder="1" applyAlignment="1">
      <alignment horizontal="center" vertical="center" textRotation="90" wrapText="1"/>
    </xf>
    <xf numFmtId="0" fontId="29" fillId="0" borderId="68" xfId="167" applyFont="1" applyBorder="1" applyAlignment="1">
      <alignment horizontal="center" vertical="center"/>
    </xf>
    <xf numFmtId="0" fontId="29" fillId="0" borderId="69" xfId="167" applyFont="1" applyBorder="1" applyAlignment="1">
      <alignment horizontal="center" vertical="center"/>
    </xf>
    <xf numFmtId="0" fontId="27" fillId="0" borderId="37" xfId="167" applyFont="1" applyBorder="1" applyAlignment="1">
      <alignment vertical="center"/>
    </xf>
    <xf numFmtId="0" fontId="29" fillId="0" borderId="0" xfId="167" applyFont="1" applyAlignment="1">
      <alignment vertical="center"/>
    </xf>
    <xf numFmtId="0" fontId="26" fillId="14" borderId="4" xfId="0" applyFont="1" applyFill="1" applyBorder="1" applyAlignment="1">
      <alignment horizontal="center" vertical="center" wrapText="1"/>
    </xf>
    <xf numFmtId="0" fontId="26" fillId="15" borderId="4" xfId="0" applyFont="1" applyFill="1" applyBorder="1" applyAlignment="1">
      <alignment horizontal="center" vertical="center" wrapText="1"/>
    </xf>
    <xf numFmtId="0" fontId="20" fillId="15" borderId="4" xfId="0" applyNumberFormat="1" applyFont="1" applyFill="1" applyBorder="1" applyAlignment="1" applyProtection="1">
      <alignment horizontal="center" vertical="center"/>
      <protection hidden="1"/>
    </xf>
    <xf numFmtId="0" fontId="20" fillId="14" borderId="4" xfId="0" applyNumberFormat="1" applyFont="1" applyFill="1" applyBorder="1" applyAlignment="1" applyProtection="1">
      <alignment horizontal="center" vertical="center"/>
      <protection hidden="1"/>
    </xf>
    <xf numFmtId="0" fontId="27" fillId="0" borderId="60" xfId="167" applyFont="1" applyBorder="1" applyAlignment="1">
      <alignment vertical="center"/>
    </xf>
    <xf numFmtId="0" fontId="6" fillId="0" borderId="0" xfId="167" applyFont="1" applyAlignment="1" applyProtection="1">
      <alignment vertical="center"/>
      <protection hidden="1"/>
    </xf>
    <xf numFmtId="0" fontId="6" fillId="0" borderId="0" xfId="167" applyFont="1" applyAlignment="1" applyProtection="1">
      <alignment horizontal="center" vertical="center"/>
      <protection hidden="1"/>
    </xf>
    <xf numFmtId="0" fontId="4" fillId="4" borderId="3" xfId="167" applyFont="1" applyFill="1" applyBorder="1" applyAlignment="1" applyProtection="1">
      <alignment vertical="center"/>
      <protection hidden="1"/>
    </xf>
    <xf numFmtId="0" fontId="4" fillId="4" borderId="1" xfId="167" applyFont="1" applyFill="1" applyBorder="1" applyAlignment="1" applyProtection="1">
      <alignment vertical="center"/>
      <protection hidden="1"/>
    </xf>
    <xf numFmtId="0" fontId="1" fillId="0" borderId="0" xfId="167"/>
    <xf numFmtId="0" fontId="4" fillId="4" borderId="4" xfId="167" applyFont="1" applyFill="1" applyBorder="1" applyAlignment="1" applyProtection="1">
      <alignment vertical="center" wrapText="1"/>
      <protection hidden="1"/>
    </xf>
    <xf numFmtId="168" fontId="8" fillId="5" borderId="4" xfId="167" applyNumberFormat="1" applyFont="1" applyFill="1" applyBorder="1" applyAlignment="1" applyProtection="1">
      <alignment vertical="center"/>
      <protection hidden="1"/>
    </xf>
    <xf numFmtId="0" fontId="4" fillId="5" borderId="4" xfId="167" applyFont="1" applyFill="1" applyBorder="1" applyAlignment="1" applyProtection="1">
      <alignment vertical="center"/>
      <protection hidden="1"/>
    </xf>
    <xf numFmtId="0" fontId="4" fillId="0" borderId="36" xfId="167" applyFont="1" applyBorder="1" applyAlignment="1" applyProtection="1">
      <alignment vertical="center"/>
      <protection hidden="1"/>
    </xf>
    <xf numFmtId="168" fontId="4" fillId="5" borderId="4" xfId="167" applyNumberFormat="1" applyFont="1" applyFill="1" applyBorder="1" applyAlignment="1" applyProtection="1">
      <alignment vertical="center"/>
      <protection hidden="1"/>
    </xf>
    <xf numFmtId="167" fontId="4" fillId="5" borderId="4" xfId="167" applyNumberFormat="1" applyFont="1" applyFill="1" applyBorder="1" applyAlignment="1" applyProtection="1">
      <alignment vertical="center"/>
      <protection hidden="1"/>
    </xf>
    <xf numFmtId="168" fontId="4" fillId="5" borderId="46" xfId="167" applyNumberFormat="1" applyFont="1" applyFill="1" applyBorder="1" applyAlignment="1" applyProtection="1">
      <alignment vertical="center"/>
      <protection hidden="1"/>
    </xf>
    <xf numFmtId="0" fontId="4" fillId="5" borderId="46" xfId="167" applyFont="1" applyFill="1" applyBorder="1" applyAlignment="1" applyProtection="1">
      <alignment vertical="center"/>
      <protection hidden="1"/>
    </xf>
    <xf numFmtId="0" fontId="6" fillId="0" borderId="35" xfId="167" applyFont="1" applyBorder="1" applyAlignment="1" applyProtection="1">
      <alignment vertical="center"/>
      <protection hidden="1"/>
    </xf>
    <xf numFmtId="0" fontId="4" fillId="4" borderId="4" xfId="167" applyFont="1" applyFill="1" applyBorder="1" applyAlignment="1" applyProtection="1">
      <alignment horizontal="center" vertical="center"/>
      <protection hidden="1"/>
    </xf>
    <xf numFmtId="168" fontId="6" fillId="3" borderId="4" xfId="167" applyNumberFormat="1" applyFont="1" applyFill="1" applyBorder="1" applyAlignment="1" applyProtection="1">
      <alignment horizontal="right" vertical="center"/>
      <protection hidden="1"/>
    </xf>
    <xf numFmtId="4" fontId="6" fillId="3" borderId="4" xfId="167" applyNumberFormat="1" applyFont="1" applyFill="1" applyBorder="1" applyAlignment="1" applyProtection="1">
      <alignment horizontal="right" vertical="center"/>
      <protection hidden="1"/>
    </xf>
    <xf numFmtId="0" fontId="4" fillId="4" borderId="34" xfId="167" applyFont="1" applyFill="1" applyBorder="1" applyAlignment="1" applyProtection="1">
      <alignment vertical="center"/>
      <protection hidden="1"/>
    </xf>
    <xf numFmtId="0" fontId="4" fillId="4" borderId="4" xfId="167" applyFont="1" applyFill="1" applyBorder="1" applyAlignment="1" applyProtection="1">
      <alignment vertical="center"/>
      <protection hidden="1"/>
    </xf>
    <xf numFmtId="0" fontId="4" fillId="4" borderId="4" xfId="167" applyFont="1" applyFill="1" applyBorder="1" applyAlignment="1" applyProtection="1">
      <alignment horizontal="center" vertical="center" wrapText="1"/>
      <protection hidden="1"/>
    </xf>
    <xf numFmtId="0" fontId="22" fillId="0" borderId="0" xfId="167" applyFont="1" applyAlignment="1" applyProtection="1">
      <alignment vertical="center"/>
      <protection hidden="1"/>
    </xf>
    <xf numFmtId="0" fontId="10" fillId="0" borderId="0" xfId="167" applyFont="1" applyAlignment="1" applyProtection="1">
      <alignment vertical="center"/>
      <protection hidden="1"/>
    </xf>
    <xf numFmtId="0" fontId="9" fillId="0" borderId="0" xfId="167" applyFont="1" applyAlignment="1" applyProtection="1">
      <alignment vertical="center"/>
      <protection hidden="1"/>
    </xf>
    <xf numFmtId="0" fontId="42" fillId="0" borderId="0" xfId="0" applyNumberFormat="1" applyFont="1" applyFill="1" applyBorder="1" applyAlignment="1" applyProtection="1">
      <alignment horizontal="center" vertical="center"/>
      <protection hidden="1"/>
    </xf>
    <xf numFmtId="0" fontId="43" fillId="9" borderId="47" xfId="0" applyFont="1" applyFill="1" applyBorder="1" applyAlignment="1">
      <alignment horizontal="center" vertical="center" wrapText="1"/>
    </xf>
    <xf numFmtId="0" fontId="44" fillId="13" borderId="4" xfId="0" applyFont="1" applyFill="1" applyBorder="1" applyAlignment="1">
      <alignment horizontal="left" vertical="center" wrapText="1"/>
    </xf>
    <xf numFmtId="0" fontId="44" fillId="13" borderId="47" xfId="0" applyFont="1" applyFill="1" applyBorder="1" applyAlignment="1">
      <alignment horizontal="center" vertical="center" wrapText="1"/>
    </xf>
    <xf numFmtId="0" fontId="44" fillId="10" borderId="4" xfId="0" applyFont="1" applyFill="1" applyBorder="1" applyAlignment="1">
      <alignment horizontal="center" vertical="center" wrapText="1"/>
    </xf>
    <xf numFmtId="0" fontId="43" fillId="0" borderId="4" xfId="0" applyNumberFormat="1" applyFont="1" applyFill="1" applyBorder="1" applyAlignment="1" applyProtection="1">
      <alignment horizontal="center" vertical="center"/>
      <protection hidden="1"/>
    </xf>
    <xf numFmtId="164" fontId="44" fillId="10" borderId="4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1" fillId="0" borderId="61" xfId="167" applyBorder="1" applyAlignment="1">
      <alignment horizontal="left" vertical="center" wrapText="1"/>
    </xf>
    <xf numFmtId="0" fontId="1" fillId="0" borderId="62" xfId="167" applyBorder="1" applyAlignment="1">
      <alignment horizontal="left" vertical="center" wrapText="1"/>
    </xf>
    <xf numFmtId="0" fontId="1" fillId="0" borderId="4" xfId="167" applyBorder="1" applyAlignment="1">
      <alignment horizontal="left" vertical="center"/>
    </xf>
    <xf numFmtId="0" fontId="1" fillId="0" borderId="58" xfId="167" applyBorder="1" applyAlignment="1">
      <alignment horizontal="left" vertical="center"/>
    </xf>
    <xf numFmtId="0" fontId="1" fillId="0" borderId="1" xfId="167" applyBorder="1" applyAlignment="1">
      <alignment horizontal="center" vertical="center"/>
    </xf>
    <xf numFmtId="0" fontId="1" fillId="0" borderId="2" xfId="167" applyBorder="1" applyAlignment="1">
      <alignment horizontal="center" vertical="center"/>
    </xf>
    <xf numFmtId="0" fontId="1" fillId="0" borderId="32" xfId="167" applyBorder="1" applyAlignment="1">
      <alignment horizontal="center" vertical="center"/>
    </xf>
    <xf numFmtId="0" fontId="1" fillId="0" borderId="4" xfId="167" applyBorder="1" applyAlignment="1">
      <alignment horizontal="left" vertical="center" wrapText="1"/>
    </xf>
    <xf numFmtId="0" fontId="1" fillId="0" borderId="58" xfId="167" applyBorder="1" applyAlignment="1">
      <alignment horizontal="left" vertical="center" wrapText="1"/>
    </xf>
    <xf numFmtId="0" fontId="1" fillId="0" borderId="1" xfId="167" applyBorder="1" applyAlignment="1">
      <alignment horizontal="left" vertical="center"/>
    </xf>
    <xf numFmtId="0" fontId="1" fillId="0" borderId="2" xfId="167" applyBorder="1" applyAlignment="1">
      <alignment horizontal="left" vertical="center"/>
    </xf>
    <xf numFmtId="0" fontId="1" fillId="0" borderId="32" xfId="167" applyBorder="1" applyAlignment="1">
      <alignment horizontal="left" vertical="center"/>
    </xf>
    <xf numFmtId="0" fontId="27" fillId="0" borderId="50" xfId="167" applyFont="1" applyBorder="1" applyAlignment="1">
      <alignment horizontal="center" vertical="center"/>
    </xf>
    <xf numFmtId="0" fontId="27" fillId="0" borderId="51" xfId="167" applyFont="1" applyBorder="1" applyAlignment="1">
      <alignment horizontal="center" vertical="center"/>
    </xf>
    <xf numFmtId="0" fontId="27" fillId="0" borderId="52" xfId="167" applyFont="1" applyBorder="1" applyAlignment="1">
      <alignment horizontal="center" vertical="center"/>
    </xf>
    <xf numFmtId="0" fontId="29" fillId="8" borderId="37" xfId="167" applyFont="1" applyFill="1" applyBorder="1" applyAlignment="1">
      <alignment horizontal="left" vertical="center" wrapText="1"/>
    </xf>
    <xf numFmtId="0" fontId="29" fillId="8" borderId="38" xfId="167" applyFont="1" applyFill="1" applyBorder="1" applyAlignment="1">
      <alignment horizontal="left" vertical="center" wrapText="1"/>
    </xf>
    <xf numFmtId="0" fontId="29" fillId="8" borderId="39" xfId="167" applyFont="1" applyFill="1" applyBorder="1" applyAlignment="1">
      <alignment horizontal="left" vertical="center" wrapText="1"/>
    </xf>
    <xf numFmtId="0" fontId="29" fillId="8" borderId="55" xfId="167" applyFont="1" applyFill="1" applyBorder="1" applyAlignment="1">
      <alignment horizontal="center" vertical="center"/>
    </xf>
    <xf numFmtId="0" fontId="29" fillId="8" borderId="56" xfId="167" applyFont="1" applyFill="1" applyBorder="1" applyAlignment="1">
      <alignment horizontal="center" vertical="center"/>
    </xf>
    <xf numFmtId="0" fontId="36" fillId="3" borderId="1" xfId="167" applyFont="1" applyFill="1" applyBorder="1" applyAlignment="1">
      <alignment horizontal="center" vertical="center" wrapText="1"/>
    </xf>
    <xf numFmtId="0" fontId="36" fillId="3" borderId="3" xfId="167" applyFont="1" applyFill="1" applyBorder="1" applyAlignment="1">
      <alignment horizontal="center" vertical="center" wrapText="1"/>
    </xf>
    <xf numFmtId="0" fontId="25" fillId="3" borderId="1" xfId="167" applyFont="1" applyFill="1" applyBorder="1" applyAlignment="1">
      <alignment horizontal="center" vertical="center" wrapText="1"/>
    </xf>
    <xf numFmtId="0" fontId="35" fillId="12" borderId="63" xfId="167" applyFont="1" applyFill="1" applyBorder="1" applyAlignment="1">
      <alignment vertical="center" wrapText="1"/>
    </xf>
    <xf numFmtId="0" fontId="35" fillId="12" borderId="64" xfId="167" applyFont="1" applyFill="1" applyBorder="1" applyAlignment="1">
      <alignment vertical="center" wrapText="1"/>
    </xf>
    <xf numFmtId="0" fontId="35" fillId="0" borderId="63" xfId="167" applyFont="1" applyBorder="1" applyAlignment="1">
      <alignment horizontal="center" vertical="center" wrapText="1"/>
    </xf>
    <xf numFmtId="0" fontId="35" fillId="0" borderId="64" xfId="167" applyFont="1" applyBorder="1" applyAlignment="1">
      <alignment horizontal="center" vertical="center" wrapText="1"/>
    </xf>
    <xf numFmtId="0" fontId="36" fillId="3" borderId="34" xfId="167" applyFont="1" applyFill="1" applyBorder="1" applyAlignment="1">
      <alignment horizontal="center" vertical="center" wrapText="1"/>
    </xf>
    <xf numFmtId="0" fontId="36" fillId="10" borderId="1" xfId="167" applyFont="1" applyFill="1" applyBorder="1" applyAlignment="1">
      <alignment horizontal="center" vertical="center" wrapText="1"/>
    </xf>
    <xf numFmtId="0" fontId="36" fillId="10" borderId="45" xfId="167" applyFont="1" applyFill="1" applyBorder="1" applyAlignment="1">
      <alignment horizontal="center" vertical="center" wrapText="1"/>
    </xf>
    <xf numFmtId="0" fontId="36" fillId="3" borderId="45" xfId="167" applyFont="1" applyFill="1" applyBorder="1" applyAlignment="1">
      <alignment horizontal="center" vertical="center" wrapText="1"/>
    </xf>
    <xf numFmtId="10" fontId="6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6" fillId="6" borderId="3" xfId="4" applyNumberFormat="1" applyFont="1" applyFill="1" applyBorder="1" applyAlignment="1" applyProtection="1">
      <alignment horizontal="center" vertical="center"/>
      <protection locked="0" hidden="1"/>
    </xf>
    <xf numFmtId="10" fontId="4" fillId="0" borderId="1" xfId="4" applyNumberFormat="1" applyFont="1" applyBorder="1" applyAlignment="1" applyProtection="1">
      <alignment horizontal="center" vertical="center"/>
      <protection hidden="1"/>
    </xf>
    <xf numFmtId="10" fontId="4" fillId="0" borderId="19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3" xfId="0" applyNumberFormat="1" applyFont="1" applyFill="1" applyBorder="1" applyAlignment="1" applyProtection="1">
      <alignment horizontal="center" vertical="center"/>
      <protection hidden="1"/>
    </xf>
    <xf numFmtId="0" fontId="20" fillId="0" borderId="4" xfId="0" applyNumberFormat="1" applyFont="1" applyFill="1" applyBorder="1" applyAlignment="1" applyProtection="1">
      <alignment horizontal="left" vertical="center"/>
      <protection hidden="1"/>
    </xf>
    <xf numFmtId="168" fontId="4" fillId="6" borderId="1" xfId="167" applyNumberFormat="1" applyFont="1" applyFill="1" applyBorder="1" applyAlignment="1" applyProtection="1">
      <alignment horizontal="center" vertical="center"/>
      <protection locked="0" hidden="1"/>
    </xf>
    <xf numFmtId="168" fontId="4" fillId="6" borderId="3" xfId="167" applyNumberFormat="1" applyFont="1" applyFill="1" applyBorder="1" applyAlignment="1" applyProtection="1">
      <alignment horizontal="center" vertical="center"/>
      <protection locked="0" hidden="1"/>
    </xf>
    <xf numFmtId="0" fontId="30" fillId="8" borderId="41" xfId="168" applyFont="1" applyFill="1" applyBorder="1" applyAlignment="1">
      <alignment horizontal="left" vertical="center" wrapText="1"/>
    </xf>
    <xf numFmtId="0" fontId="30" fillId="8" borderId="0" xfId="168" applyFont="1" applyFill="1" applyAlignment="1">
      <alignment horizontal="left" vertical="center" wrapText="1"/>
    </xf>
    <xf numFmtId="0" fontId="30" fillId="8" borderId="50" xfId="168" applyFont="1" applyFill="1" applyBorder="1" applyAlignment="1">
      <alignment horizontal="left" vertical="center" wrapText="1"/>
    </xf>
    <xf numFmtId="0" fontId="29" fillId="8" borderId="41" xfId="167" applyFont="1" applyFill="1" applyBorder="1" applyAlignment="1">
      <alignment horizontal="left" vertical="center"/>
    </xf>
    <xf numFmtId="0" fontId="29" fillId="8" borderId="0" xfId="167" applyFont="1" applyFill="1" applyAlignment="1">
      <alignment horizontal="left" vertical="center"/>
    </xf>
    <xf numFmtId="0" fontId="29" fillId="8" borderId="42" xfId="167" applyFont="1" applyFill="1" applyBorder="1" applyAlignment="1">
      <alignment horizontal="left" vertical="center"/>
    </xf>
  </cellXfs>
  <cellStyles count="171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0" builtinId="9" hidden="1"/>
    <cellStyle name="Besuchter Hyperlink" xfId="162" builtinId="9" hidden="1"/>
    <cellStyle name="Besuchter Hyperlink" xfId="164" builtinId="9" hidden="1"/>
    <cellStyle name="Besuchter Hyperlink" xfId="166" builtinId="9" hidden="1"/>
    <cellStyle name="Dezimal 2" xfId="169" xr:uid="{00000000-0005-0000-0000-000050000000}"/>
    <cellStyle name="Euro" xfId="1" xr:uid="{00000000-0005-0000-0000-000051000000}"/>
    <cellStyle name="fnRegressQ" xfId="2" xr:uid="{00000000-0005-0000-0000-000052000000}"/>
    <cellStyle name="Komma" xfId="25" builtinId="3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70" builtinId="8"/>
    <cellStyle name="Prozent" xfId="3" builtinId="5"/>
    <cellStyle name="Standard" xfId="0" builtinId="0"/>
    <cellStyle name="Standard 2" xfId="167" xr:uid="{00000000-0005-0000-0000-0000A7000000}"/>
    <cellStyle name="Standard 3" xfId="168" xr:uid="{00000000-0005-0000-0000-0000A8000000}"/>
    <cellStyle name="Standard 7" xfId="4" xr:uid="{00000000-0005-0000-0000-0000A9000000}"/>
    <cellStyle name="Währung" xfId="14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195</xdr:row>
      <xdr:rowOff>0</xdr:rowOff>
    </xdr:from>
    <xdr:to>
      <xdr:col>5</xdr:col>
      <xdr:colOff>304800</xdr:colOff>
      <xdr:row>232</xdr:row>
      <xdr:rowOff>12700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29718000"/>
          <a:ext cx="4267200" cy="565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161924</xdr:rowOff>
    </xdr:from>
    <xdr:to>
      <xdr:col>11</xdr:col>
      <xdr:colOff>790575</xdr:colOff>
      <xdr:row>88</xdr:row>
      <xdr:rowOff>80432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DDBC357D-11DB-2D84-25F4-8E4CF4F23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23849"/>
          <a:ext cx="9696450" cy="140059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11</xdr:col>
      <xdr:colOff>581025</xdr:colOff>
      <xdr:row>176</xdr:row>
      <xdr:rowOff>101600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9ADD2054-02C4-8FD8-C382-D1B33AF09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897100"/>
          <a:ext cx="9486900" cy="13703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view="pageLayout" topLeftCell="A3" workbookViewId="0">
      <selection activeCell="C3" sqref="C3:C9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126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127</v>
      </c>
      <c r="C3" s="55"/>
      <c r="D3" s="56"/>
      <c r="E3" s="56"/>
      <c r="F3" s="56"/>
      <c r="G3" s="57"/>
    </row>
    <row r="4" spans="1:7" x14ac:dyDescent="0.2">
      <c r="A4" s="14"/>
      <c r="B4" s="3" t="s">
        <v>128</v>
      </c>
      <c r="C4" s="55"/>
      <c r="D4" s="56"/>
      <c r="E4" s="56"/>
      <c r="F4" s="56"/>
      <c r="G4" s="57"/>
    </row>
    <row r="5" spans="1:7" x14ac:dyDescent="0.2">
      <c r="A5" s="14"/>
      <c r="B5" s="3" t="s">
        <v>129</v>
      </c>
      <c r="C5" s="55"/>
      <c r="D5" s="56"/>
      <c r="E5" s="56"/>
      <c r="F5" s="56"/>
      <c r="G5" s="57"/>
    </row>
    <row r="6" spans="1:7" x14ac:dyDescent="0.2">
      <c r="A6" s="14"/>
      <c r="B6" s="4" t="s">
        <v>3</v>
      </c>
      <c r="C6" s="55"/>
      <c r="D6" s="56"/>
      <c r="E6" s="56"/>
      <c r="F6" s="56"/>
      <c r="G6" s="57"/>
    </row>
    <row r="7" spans="1:7" x14ac:dyDescent="0.2">
      <c r="A7" s="14"/>
      <c r="B7" s="4" t="s">
        <v>130</v>
      </c>
      <c r="C7" s="55"/>
      <c r="D7" s="56"/>
      <c r="E7" s="56"/>
      <c r="F7" s="56"/>
      <c r="G7" s="57"/>
    </row>
    <row r="8" spans="1:7" x14ac:dyDescent="0.2">
      <c r="A8" s="15"/>
      <c r="B8" s="16" t="s">
        <v>131</v>
      </c>
      <c r="C8" s="55"/>
      <c r="D8" s="56"/>
      <c r="E8" s="56"/>
      <c r="F8" s="56"/>
      <c r="G8" s="57"/>
    </row>
    <row r="9" spans="1:7" x14ac:dyDescent="0.2">
      <c r="A9" s="15"/>
      <c r="B9" s="16" t="s">
        <v>132</v>
      </c>
      <c r="C9" s="157"/>
      <c r="D9" s="56"/>
      <c r="E9" s="56"/>
      <c r="F9" s="56"/>
      <c r="G9" s="57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133</v>
      </c>
      <c r="B13" s="24" t="s">
        <v>134</v>
      </c>
      <c r="C13" s="319" t="s">
        <v>135</v>
      </c>
      <c r="D13" s="320"/>
      <c r="E13" s="320"/>
      <c r="F13" s="321"/>
      <c r="G13" s="13"/>
    </row>
    <row r="14" spans="1:7" s="29" customFormat="1" ht="24.95" customHeight="1" x14ac:dyDescent="0.2">
      <c r="A14" s="25"/>
      <c r="B14" s="26"/>
      <c r="C14" s="27"/>
      <c r="D14" s="27"/>
      <c r="E14" s="27"/>
      <c r="F14" s="27"/>
      <c r="G14" s="28"/>
    </row>
    <row r="15" spans="1:7" ht="24.95" customHeight="1" x14ac:dyDescent="0.2">
      <c r="A15" s="15" t="s">
        <v>136</v>
      </c>
      <c r="B15" s="12" t="s">
        <v>141</v>
      </c>
      <c r="C15" s="12" t="s">
        <v>140</v>
      </c>
      <c r="D15" s="12"/>
      <c r="E15" s="12"/>
      <c r="F15" s="12"/>
      <c r="G15" s="13"/>
    </row>
    <row r="16" spans="1:7" ht="24.95" customHeight="1" x14ac:dyDescent="0.2">
      <c r="A16" s="15"/>
      <c r="B16" s="12" t="s">
        <v>193</v>
      </c>
      <c r="C16" s="12" t="s">
        <v>183</v>
      </c>
      <c r="D16" s="12"/>
      <c r="E16" s="12"/>
      <c r="F16" s="12"/>
      <c r="G16" s="13"/>
    </row>
    <row r="17" spans="1:7" ht="24.95" customHeight="1" x14ac:dyDescent="0.2">
      <c r="A17" s="15"/>
      <c r="B17" s="12"/>
      <c r="C17" s="12"/>
      <c r="D17" s="12"/>
      <c r="E17" s="12"/>
      <c r="F17" s="12"/>
      <c r="G17" s="13"/>
    </row>
    <row r="18" spans="1:7" ht="24.95" customHeight="1" x14ac:dyDescent="0.2">
      <c r="A18" s="15" t="s">
        <v>137</v>
      </c>
      <c r="B18" s="12" t="s">
        <v>143</v>
      </c>
      <c r="C18" s="12" t="s">
        <v>184</v>
      </c>
      <c r="D18" s="12"/>
      <c r="E18" s="12"/>
      <c r="F18" s="12"/>
      <c r="G18" s="13"/>
    </row>
    <row r="19" spans="1:7" ht="24.95" customHeight="1" x14ac:dyDescent="0.2">
      <c r="A19" s="15"/>
      <c r="B19" s="12" t="s">
        <v>142</v>
      </c>
      <c r="C19" s="12" t="s">
        <v>145</v>
      </c>
      <c r="D19" s="12"/>
      <c r="E19" s="12"/>
      <c r="F19" s="12"/>
      <c r="G19" s="13"/>
    </row>
    <row r="20" spans="1:7" ht="24.95" customHeight="1" x14ac:dyDescent="0.2">
      <c r="A20" s="15"/>
      <c r="B20" s="12"/>
      <c r="C20" s="12"/>
      <c r="D20" s="12"/>
      <c r="E20" s="12"/>
      <c r="F20" s="12"/>
      <c r="G20" s="13"/>
    </row>
    <row r="21" spans="1:7" ht="24.95" customHeight="1" x14ac:dyDescent="0.2">
      <c r="A21" s="15" t="s">
        <v>138</v>
      </c>
      <c r="B21" s="12" t="s">
        <v>181</v>
      </c>
      <c r="C21" s="12" t="s">
        <v>184</v>
      </c>
      <c r="D21" s="12"/>
      <c r="E21" s="12"/>
      <c r="F21" s="12"/>
      <c r="G21" s="13"/>
    </row>
    <row r="22" spans="1:7" ht="24.95" customHeight="1" x14ac:dyDescent="0.2">
      <c r="A22" s="15"/>
      <c r="B22" s="12"/>
      <c r="C22" s="12" t="s">
        <v>145</v>
      </c>
      <c r="D22" s="12"/>
      <c r="E22" s="12"/>
      <c r="F22" s="12"/>
      <c r="G22" s="13"/>
    </row>
    <row r="23" spans="1:7" ht="24.95" customHeight="1" x14ac:dyDescent="0.2">
      <c r="A23" s="15"/>
      <c r="B23" s="12"/>
      <c r="C23" s="12"/>
      <c r="D23" s="12"/>
      <c r="E23" s="12"/>
      <c r="F23" s="12"/>
      <c r="G23" s="13"/>
    </row>
    <row r="24" spans="1:7" ht="24.95" customHeight="1" x14ac:dyDescent="0.2">
      <c r="A24" s="30" t="s">
        <v>182</v>
      </c>
      <c r="B24" s="31" t="s">
        <v>156</v>
      </c>
      <c r="C24" s="31" t="s">
        <v>151</v>
      </c>
      <c r="D24" s="12"/>
      <c r="E24" s="12"/>
      <c r="F24" s="12"/>
      <c r="G24" s="13"/>
    </row>
    <row r="25" spans="1:7" ht="24.95" customHeight="1" x14ac:dyDescent="0.2">
      <c r="A25" s="30"/>
      <c r="B25" s="32"/>
      <c r="C25" s="31" t="s">
        <v>153</v>
      </c>
      <c r="D25" s="12"/>
      <c r="E25" s="12"/>
      <c r="F25" s="12"/>
      <c r="G25" s="13"/>
    </row>
    <row r="26" spans="1:7" ht="24.95" customHeight="1" x14ac:dyDescent="0.2">
      <c r="A26" s="30"/>
      <c r="B26" s="32"/>
      <c r="C26" s="31" t="s">
        <v>152</v>
      </c>
      <c r="D26" s="12"/>
      <c r="E26" s="12"/>
      <c r="F26" s="12"/>
      <c r="G26" s="13"/>
    </row>
    <row r="27" spans="1:7" ht="24.95" customHeight="1" x14ac:dyDescent="0.2">
      <c r="A27" s="15"/>
      <c r="B27" s="12"/>
      <c r="C27" s="12"/>
      <c r="D27" s="12"/>
      <c r="E27" s="12"/>
      <c r="F27" s="12"/>
      <c r="G27" s="13"/>
    </row>
    <row r="28" spans="1:7" ht="24.95" customHeight="1" x14ac:dyDescent="0.2">
      <c r="A28" s="30" t="s">
        <v>139</v>
      </c>
      <c r="B28" s="31" t="s">
        <v>146</v>
      </c>
      <c r="C28" s="33"/>
      <c r="D28" s="12"/>
      <c r="E28" s="12"/>
      <c r="F28" s="12"/>
      <c r="G28" s="13"/>
    </row>
    <row r="29" spans="1:7" ht="24.95" customHeight="1" x14ac:dyDescent="0.2">
      <c r="A29" s="34"/>
      <c r="B29" s="33"/>
      <c r="C29" s="31" t="s">
        <v>147</v>
      </c>
      <c r="D29" s="12"/>
      <c r="E29" s="12"/>
      <c r="F29" s="12"/>
      <c r="G29" s="13"/>
    </row>
    <row r="30" spans="1:7" ht="24.95" customHeight="1" x14ac:dyDescent="0.2">
      <c r="A30" s="34"/>
      <c r="B30" s="33"/>
      <c r="C30" s="31" t="s">
        <v>148</v>
      </c>
      <c r="D30" s="12"/>
      <c r="E30" s="12"/>
      <c r="F30" s="12"/>
      <c r="G30" s="13"/>
    </row>
    <row r="31" spans="1:7" ht="24.95" customHeight="1" x14ac:dyDescent="0.2">
      <c r="A31" s="34"/>
      <c r="B31" s="33"/>
      <c r="C31" s="31" t="s">
        <v>149</v>
      </c>
      <c r="D31" s="12"/>
      <c r="E31" s="12"/>
      <c r="F31" s="12"/>
      <c r="G31" s="13"/>
    </row>
    <row r="32" spans="1:7" ht="24.95" customHeight="1" x14ac:dyDescent="0.2">
      <c r="A32" s="34"/>
      <c r="B32" s="33"/>
      <c r="C32" s="31" t="s">
        <v>150</v>
      </c>
      <c r="D32" s="12"/>
      <c r="E32" s="12"/>
      <c r="F32" s="12"/>
      <c r="G32" s="13"/>
    </row>
    <row r="33" spans="1:7" ht="24.95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D47D-540B-4C5E-82A9-E7736B3511D1}">
  <dimension ref="A2:G24"/>
  <sheetViews>
    <sheetView showGridLines="0" view="pageLayout" workbookViewId="0">
      <selection activeCell="G13" sqref="G13"/>
    </sheetView>
  </sheetViews>
  <sheetFormatPr baseColWidth="10" defaultColWidth="11.42578125" defaultRowHeight="12.75" x14ac:dyDescent="0.2"/>
  <cols>
    <col min="1" max="1" width="22.7109375" style="289" customWidth="1"/>
    <col min="2" max="2" width="31.7109375" style="289" customWidth="1"/>
    <col min="3" max="3" width="17" style="289" customWidth="1"/>
    <col min="4" max="6" width="22.7109375" style="289" customWidth="1"/>
    <col min="7" max="7" width="37.7109375" style="289" bestFit="1" customWidth="1"/>
    <col min="8" max="16384" width="11.42578125" style="289"/>
  </cols>
  <sheetData>
    <row r="2" spans="1:7" ht="19.5" x14ac:dyDescent="0.2">
      <c r="A2" s="311" t="s">
        <v>180</v>
      </c>
    </row>
    <row r="3" spans="1:7" ht="12.75" customHeight="1" x14ac:dyDescent="0.2">
      <c r="A3" s="311"/>
    </row>
    <row r="5" spans="1:7" ht="18" x14ac:dyDescent="0.2">
      <c r="A5" s="310" t="s">
        <v>124</v>
      </c>
    </row>
    <row r="6" spans="1:7" ht="18" x14ac:dyDescent="0.2">
      <c r="A6" s="310"/>
    </row>
    <row r="7" spans="1:7" ht="18" x14ac:dyDescent="0.2">
      <c r="A7" s="309"/>
    </row>
    <row r="10" spans="1:7" ht="54" customHeight="1" x14ac:dyDescent="0.2">
      <c r="A10" s="303" t="s">
        <v>187</v>
      </c>
      <c r="B10" s="303" t="s">
        <v>121</v>
      </c>
      <c r="C10" s="303" t="s">
        <v>176</v>
      </c>
      <c r="D10" s="308" t="s">
        <v>7</v>
      </c>
      <c r="E10" s="308" t="s">
        <v>464</v>
      </c>
      <c r="F10" s="308" t="s">
        <v>463</v>
      </c>
      <c r="G10" s="303" t="s">
        <v>125</v>
      </c>
    </row>
    <row r="11" spans="1:7" ht="36" customHeight="1" x14ac:dyDescent="0.2">
      <c r="A11" s="307" t="s">
        <v>168</v>
      </c>
      <c r="B11" s="305">
        <f>'UHR Sommer und GR'!L86</f>
        <v>0</v>
      </c>
      <c r="C11" s="305">
        <f>B11*12</f>
        <v>0</v>
      </c>
      <c r="D11" s="304"/>
      <c r="E11" s="304">
        <f>'UHR Sommer und GR'!M86</f>
        <v>0</v>
      </c>
      <c r="F11" s="304">
        <f>'UHR Winter'!M86</f>
        <v>0</v>
      </c>
      <c r="G11" s="303" t="s">
        <v>196</v>
      </c>
    </row>
    <row r="12" spans="1:7" ht="36" customHeight="1" thickBot="1" x14ac:dyDescent="0.25">
      <c r="A12" s="306" t="s">
        <v>174</v>
      </c>
      <c r="B12" s="305"/>
      <c r="C12" s="305">
        <f>'UHR Sommer und GR'!Q86</f>
        <v>0</v>
      </c>
      <c r="D12" s="304"/>
      <c r="E12" s="304"/>
      <c r="F12" s="304"/>
      <c r="G12" s="303" t="s">
        <v>196</v>
      </c>
    </row>
    <row r="13" spans="1:7" ht="36" customHeight="1" thickTop="1" x14ac:dyDescent="0.2">
      <c r="A13" s="302"/>
      <c r="B13" s="301" t="s">
        <v>122</v>
      </c>
      <c r="C13" s="301"/>
      <c r="D13" s="300">
        <f>SUM(D11:D12)</f>
        <v>0</v>
      </c>
      <c r="E13" s="300">
        <f>SUM(E11:E12)</f>
        <v>0</v>
      </c>
      <c r="F13" s="300">
        <f>SUM(F11:F12)</f>
        <v>0</v>
      </c>
    </row>
    <row r="14" spans="1:7" ht="36" customHeight="1" x14ac:dyDescent="0.2">
      <c r="A14" s="297"/>
      <c r="B14" s="299">
        <v>0.19</v>
      </c>
      <c r="C14" s="299"/>
      <c r="D14" s="298">
        <f>D13*$B$14</f>
        <v>0</v>
      </c>
      <c r="E14" s="298">
        <f>E13*$B$14</f>
        <v>0</v>
      </c>
      <c r="F14" s="298">
        <f>F13*$B$14</f>
        <v>0</v>
      </c>
    </row>
    <row r="15" spans="1:7" ht="36" customHeight="1" x14ac:dyDescent="0.2">
      <c r="A15" s="297"/>
      <c r="B15" s="296" t="s">
        <v>123</v>
      </c>
      <c r="C15" s="296"/>
      <c r="D15" s="295">
        <f>SUM(D13:D14)</f>
        <v>0</v>
      </c>
      <c r="E15" s="295">
        <f>SUM(E13:E14)</f>
        <v>0</v>
      </c>
      <c r="F15" s="295">
        <f>SUM(F13:F14)</f>
        <v>0</v>
      </c>
    </row>
    <row r="18" spans="1:7" hidden="1" x14ac:dyDescent="0.2"/>
    <row r="19" spans="1:7" hidden="1" x14ac:dyDescent="0.2"/>
    <row r="20" spans="1:7" ht="59.1" customHeight="1" x14ac:dyDescent="0.2">
      <c r="A20" s="294" t="s">
        <v>154</v>
      </c>
    </row>
    <row r="22" spans="1:7" ht="27.95" customHeight="1" x14ac:dyDescent="0.2">
      <c r="A22" s="292" t="s">
        <v>155</v>
      </c>
      <c r="B22" s="291"/>
      <c r="C22" s="363"/>
      <c r="D22" s="364"/>
    </row>
    <row r="23" spans="1:7" ht="17.100000000000001" customHeight="1" x14ac:dyDescent="0.2">
      <c r="C23" s="293"/>
      <c r="D23" s="293"/>
    </row>
    <row r="24" spans="1:7" ht="27.95" customHeight="1" x14ac:dyDescent="0.2">
      <c r="A24" s="292" t="s">
        <v>175</v>
      </c>
      <c r="B24" s="291"/>
      <c r="C24" s="363"/>
      <c r="D24" s="364"/>
      <c r="G24" s="290"/>
    </row>
  </sheetData>
  <mergeCells count="2">
    <mergeCell ref="C22:D22"/>
    <mergeCell ref="C24:D24"/>
  </mergeCells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showGridLines="0" view="pageLayout" workbookViewId="0">
      <selection activeCell="D44" sqref="D44"/>
    </sheetView>
  </sheetViews>
  <sheetFormatPr baseColWidth="10" defaultColWidth="11.42578125" defaultRowHeight="12.75" x14ac:dyDescent="0.2"/>
  <cols>
    <col min="1" max="1" width="16.28515625" style="76" customWidth="1"/>
    <col min="2" max="2" width="44" style="76" customWidth="1"/>
    <col min="3" max="3" width="15.140625" style="76" customWidth="1"/>
    <col min="4" max="16384" width="11.42578125" style="60"/>
  </cols>
  <sheetData>
    <row r="1" spans="1:5" ht="24.75" customHeight="1" x14ac:dyDescent="0.2">
      <c r="A1" s="58" t="s">
        <v>157</v>
      </c>
      <c r="B1" s="59"/>
      <c r="C1" s="59"/>
    </row>
    <row r="2" spans="1:5" ht="7.5" customHeight="1" thickBot="1" x14ac:dyDescent="0.25">
      <c r="A2" s="58"/>
      <c r="B2" s="59"/>
      <c r="C2" s="59"/>
    </row>
    <row r="3" spans="1:5" ht="48" customHeight="1" thickTop="1" thickBot="1" x14ac:dyDescent="0.25">
      <c r="A3" s="52" t="s">
        <v>186</v>
      </c>
      <c r="B3" s="53" t="s">
        <v>16</v>
      </c>
      <c r="C3" s="54" t="s">
        <v>17</v>
      </c>
    </row>
    <row r="4" spans="1:5" ht="22.5" customHeight="1" thickTop="1" thickBot="1" x14ac:dyDescent="0.25">
      <c r="A4" s="61"/>
      <c r="B4" s="62"/>
      <c r="C4" s="62"/>
    </row>
    <row r="5" spans="1:5" ht="29.1" customHeight="1" thickTop="1" x14ac:dyDescent="0.2">
      <c r="A5" s="63" t="s">
        <v>13</v>
      </c>
      <c r="B5" s="64" t="s">
        <v>18</v>
      </c>
      <c r="C5" s="65">
        <v>52</v>
      </c>
      <c r="E5" s="66"/>
    </row>
    <row r="6" spans="1:5" ht="29.1" customHeight="1" x14ac:dyDescent="0.2">
      <c r="A6" s="67" t="s">
        <v>9</v>
      </c>
      <c r="B6" s="68" t="s">
        <v>21</v>
      </c>
      <c r="C6" s="69">
        <v>104</v>
      </c>
      <c r="E6" s="66"/>
    </row>
    <row r="7" spans="1:5" ht="29.1" customHeight="1" x14ac:dyDescent="0.2">
      <c r="A7" s="67" t="s">
        <v>11</v>
      </c>
      <c r="B7" s="70" t="s">
        <v>185</v>
      </c>
      <c r="C7" s="69">
        <v>130</v>
      </c>
      <c r="E7" s="66"/>
    </row>
    <row r="8" spans="1:5" ht="29.1" customHeight="1" x14ac:dyDescent="0.2">
      <c r="A8" s="67" t="s">
        <v>10</v>
      </c>
      <c r="B8" s="68" t="s">
        <v>26</v>
      </c>
      <c r="C8" s="69">
        <v>156</v>
      </c>
      <c r="E8" s="66"/>
    </row>
    <row r="9" spans="1:5" ht="29.1" customHeight="1" x14ac:dyDescent="0.2">
      <c r="A9" s="67" t="s">
        <v>29</v>
      </c>
      <c r="B9" s="68" t="s">
        <v>30</v>
      </c>
      <c r="C9" s="69">
        <v>200</v>
      </c>
      <c r="E9" s="66"/>
    </row>
    <row r="10" spans="1:5" ht="29.1" customHeight="1" x14ac:dyDescent="0.2">
      <c r="A10" s="67" t="s">
        <v>12</v>
      </c>
      <c r="B10" s="68" t="s">
        <v>33</v>
      </c>
      <c r="C10" s="69">
        <v>250</v>
      </c>
      <c r="E10" s="66"/>
    </row>
    <row r="11" spans="1:5" ht="29.1" customHeight="1" x14ac:dyDescent="0.2">
      <c r="A11" s="67" t="s">
        <v>15</v>
      </c>
      <c r="B11" s="68" t="s">
        <v>36</v>
      </c>
      <c r="C11" s="69">
        <v>302</v>
      </c>
      <c r="E11" s="66"/>
    </row>
    <row r="12" spans="1:5" ht="29.1" customHeight="1" thickBot="1" x14ac:dyDescent="0.25">
      <c r="A12" s="67" t="s">
        <v>14</v>
      </c>
      <c r="B12" s="68" t="s">
        <v>39</v>
      </c>
      <c r="C12" s="69">
        <v>365</v>
      </c>
      <c r="E12" s="66"/>
    </row>
    <row r="13" spans="1:5" ht="29.1" customHeight="1" thickTop="1" x14ac:dyDescent="0.2">
      <c r="A13" s="63" t="s">
        <v>19</v>
      </c>
      <c r="B13" s="64" t="s">
        <v>20</v>
      </c>
      <c r="C13" s="65">
        <v>12</v>
      </c>
      <c r="E13" s="66"/>
    </row>
    <row r="14" spans="1:5" ht="29.1" customHeight="1" x14ac:dyDescent="0.2">
      <c r="A14" s="67" t="s">
        <v>22</v>
      </c>
      <c r="B14" s="68" t="s">
        <v>23</v>
      </c>
      <c r="C14" s="69">
        <v>24</v>
      </c>
      <c r="E14" s="66"/>
    </row>
    <row r="15" spans="1:5" ht="29.1" customHeight="1" x14ac:dyDescent="0.2">
      <c r="A15" s="67" t="s">
        <v>24</v>
      </c>
      <c r="B15" s="68" t="s">
        <v>25</v>
      </c>
      <c r="C15" s="69">
        <v>1</v>
      </c>
      <c r="E15" s="66"/>
    </row>
    <row r="16" spans="1:5" ht="29.1" customHeight="1" x14ac:dyDescent="0.2">
      <c r="A16" s="67" t="s">
        <v>27</v>
      </c>
      <c r="B16" s="68" t="s">
        <v>28</v>
      </c>
      <c r="C16" s="69">
        <v>2</v>
      </c>
      <c r="E16" s="66"/>
    </row>
    <row r="17" spans="1:5" ht="29.1" customHeight="1" x14ac:dyDescent="0.2">
      <c r="A17" s="67" t="s">
        <v>31</v>
      </c>
      <c r="B17" s="68" t="s">
        <v>32</v>
      </c>
      <c r="C17" s="69">
        <v>3</v>
      </c>
      <c r="E17" s="66"/>
    </row>
    <row r="18" spans="1:5" ht="29.1" customHeight="1" x14ac:dyDescent="0.2">
      <c r="A18" s="67" t="s">
        <v>34</v>
      </c>
      <c r="B18" s="68" t="s">
        <v>35</v>
      </c>
      <c r="C18" s="69">
        <v>4</v>
      </c>
      <c r="E18" s="66"/>
    </row>
    <row r="19" spans="1:5" ht="29.1" customHeight="1" x14ac:dyDescent="0.2">
      <c r="A19" s="67" t="s">
        <v>37</v>
      </c>
      <c r="B19" s="68" t="s">
        <v>38</v>
      </c>
      <c r="C19" s="69">
        <v>6</v>
      </c>
      <c r="E19" s="66"/>
    </row>
    <row r="20" spans="1:5" ht="29.1" customHeight="1" thickBot="1" x14ac:dyDescent="0.25">
      <c r="A20" s="71" t="s">
        <v>40</v>
      </c>
      <c r="B20" s="72" t="s">
        <v>41</v>
      </c>
      <c r="C20" s="73"/>
      <c r="E20" s="66"/>
    </row>
    <row r="21" spans="1:5" ht="15" customHeight="1" thickTop="1" x14ac:dyDescent="0.2">
      <c r="A21" s="74"/>
      <c r="B21" s="75"/>
      <c r="C21" s="7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4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CD14-8AC8-4C36-8CE1-5666B7866477}">
  <dimension ref="A1:O62"/>
  <sheetViews>
    <sheetView showGridLines="0" tabSelected="1" topLeftCell="A15" zoomScale="125" zoomScaleNormal="125" zoomScalePageLayoutView="125" workbookViewId="0">
      <selection activeCell="J14" sqref="J14"/>
    </sheetView>
  </sheetViews>
  <sheetFormatPr baseColWidth="10" defaultColWidth="10.85546875" defaultRowHeight="14.25" x14ac:dyDescent="0.2"/>
  <cols>
    <col min="1" max="1" width="35" style="124" customWidth="1"/>
    <col min="2" max="11" width="9" style="124" customWidth="1"/>
    <col min="12" max="16384" width="10.85546875" style="124"/>
  </cols>
  <sheetData>
    <row r="1" spans="1:15" x14ac:dyDescent="0.2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5" ht="15" x14ac:dyDescent="0.2">
      <c r="A2" s="283" t="s">
        <v>198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</row>
    <row r="3" spans="1:15" ht="15" thickBot="1" x14ac:dyDescent="0.25">
      <c r="A3" s="123"/>
      <c r="B3" s="123"/>
      <c r="C3" s="123"/>
      <c r="D3" s="123"/>
      <c r="E3" s="123"/>
      <c r="F3" s="256"/>
      <c r="G3" s="123"/>
      <c r="H3" s="256"/>
      <c r="I3" s="256"/>
      <c r="J3" s="256"/>
      <c r="K3" s="256"/>
    </row>
    <row r="4" spans="1:15" ht="32.1" customHeight="1" thickBot="1" x14ac:dyDescent="0.25">
      <c r="B4" s="334" t="s">
        <v>199</v>
      </c>
      <c r="C4" s="335"/>
      <c r="D4" s="335"/>
      <c r="E4" s="335"/>
      <c r="F4" s="335"/>
      <c r="G4" s="335"/>
      <c r="H4" s="335"/>
      <c r="I4" s="335"/>
      <c r="J4" s="336"/>
      <c r="K4" s="123"/>
    </row>
    <row r="5" spans="1:15" ht="32.1" customHeight="1" x14ac:dyDescent="0.2">
      <c r="A5" s="282" t="s">
        <v>200</v>
      </c>
      <c r="B5" s="281" t="s">
        <v>201</v>
      </c>
      <c r="C5" s="281" t="s">
        <v>40</v>
      </c>
      <c r="D5" s="281" t="s">
        <v>202</v>
      </c>
      <c r="E5" s="281" t="s">
        <v>203</v>
      </c>
      <c r="F5" s="281" t="s">
        <v>204</v>
      </c>
      <c r="G5" s="281" t="s">
        <v>205</v>
      </c>
      <c r="H5" s="281" t="s">
        <v>206</v>
      </c>
      <c r="I5" s="280" t="s">
        <v>207</v>
      </c>
      <c r="J5" s="280" t="s">
        <v>462</v>
      </c>
    </row>
    <row r="6" spans="1:15" ht="119.1" customHeight="1" thickBot="1" x14ac:dyDescent="0.25">
      <c r="A6" s="288"/>
      <c r="B6" s="279" t="s">
        <v>208</v>
      </c>
      <c r="C6" s="279" t="s">
        <v>209</v>
      </c>
      <c r="D6" s="279" t="s">
        <v>210</v>
      </c>
      <c r="E6" s="279" t="s">
        <v>211</v>
      </c>
      <c r="F6" s="279" t="s">
        <v>212</v>
      </c>
      <c r="G6" s="279" t="s">
        <v>470</v>
      </c>
      <c r="H6" s="279" t="s">
        <v>213</v>
      </c>
      <c r="I6" s="279" t="s">
        <v>214</v>
      </c>
      <c r="J6" s="278" t="s">
        <v>215</v>
      </c>
    </row>
    <row r="7" spans="1:15" ht="24" customHeight="1" thickBot="1" x14ac:dyDescent="0.25">
      <c r="A7" s="370" t="s">
        <v>216</v>
      </c>
      <c r="B7" s="369"/>
      <c r="C7" s="369"/>
      <c r="D7" s="369"/>
      <c r="E7" s="369"/>
      <c r="F7" s="369"/>
      <c r="G7" s="369"/>
      <c r="H7" s="369"/>
      <c r="I7" s="369"/>
      <c r="J7" s="368"/>
    </row>
    <row r="8" spans="1:15" ht="72.95" customHeight="1" x14ac:dyDescent="0.2">
      <c r="A8" s="277" t="s">
        <v>217</v>
      </c>
      <c r="B8" s="125" t="s">
        <v>218</v>
      </c>
      <c r="C8" s="126" t="s">
        <v>218</v>
      </c>
      <c r="D8" s="126" t="s">
        <v>12</v>
      </c>
      <c r="E8" s="126" t="s">
        <v>218</v>
      </c>
      <c r="F8" s="126" t="s">
        <v>218</v>
      </c>
      <c r="G8" s="126" t="s">
        <v>218</v>
      </c>
      <c r="H8" s="126" t="s">
        <v>218</v>
      </c>
      <c r="I8" s="126" t="s">
        <v>218</v>
      </c>
      <c r="J8" s="127" t="s">
        <v>218</v>
      </c>
    </row>
    <row r="9" spans="1:15" ht="72.95" customHeight="1" x14ac:dyDescent="0.2">
      <c r="A9" s="265" t="s">
        <v>219</v>
      </c>
      <c r="B9" s="128" t="s">
        <v>218</v>
      </c>
      <c r="C9" s="129" t="s">
        <v>218</v>
      </c>
      <c r="D9" s="129" t="s">
        <v>12</v>
      </c>
      <c r="E9" s="129" t="s">
        <v>218</v>
      </c>
      <c r="F9" s="129" t="s">
        <v>218</v>
      </c>
      <c r="G9" s="129" t="s">
        <v>218</v>
      </c>
      <c r="H9" s="129" t="s">
        <v>218</v>
      </c>
      <c r="I9" s="129" t="s">
        <v>218</v>
      </c>
      <c r="J9" s="130" t="s">
        <v>218</v>
      </c>
    </row>
    <row r="10" spans="1:15" ht="72.95" customHeight="1" x14ac:dyDescent="0.2">
      <c r="A10" s="265" t="s">
        <v>220</v>
      </c>
      <c r="B10" s="264" t="s">
        <v>19</v>
      </c>
      <c r="C10" s="263" t="s">
        <v>19</v>
      </c>
      <c r="D10" s="263" t="s">
        <v>19</v>
      </c>
      <c r="E10" s="263" t="s">
        <v>19</v>
      </c>
      <c r="F10" s="263" t="s">
        <v>19</v>
      </c>
      <c r="G10" s="263" t="s">
        <v>19</v>
      </c>
      <c r="H10" s="263" t="s">
        <v>19</v>
      </c>
      <c r="I10" s="263" t="s">
        <v>19</v>
      </c>
      <c r="J10" s="262" t="s">
        <v>19</v>
      </c>
    </row>
    <row r="11" spans="1:15" ht="72.95" customHeight="1" x14ac:dyDescent="0.2">
      <c r="A11" s="265" t="s">
        <v>221</v>
      </c>
      <c r="B11" s="264" t="s">
        <v>13</v>
      </c>
      <c r="C11" s="263" t="s">
        <v>13</v>
      </c>
      <c r="D11" s="263" t="s">
        <v>222</v>
      </c>
      <c r="E11" s="263" t="s">
        <v>13</v>
      </c>
      <c r="F11" s="263" t="s">
        <v>222</v>
      </c>
      <c r="G11" s="263" t="s">
        <v>13</v>
      </c>
      <c r="H11" s="263" t="s">
        <v>13</v>
      </c>
      <c r="I11" s="263" t="s">
        <v>13</v>
      </c>
      <c r="J11" s="262" t="s">
        <v>13</v>
      </c>
    </row>
    <row r="12" spans="1:15" ht="72.95" customHeight="1" x14ac:dyDescent="0.2">
      <c r="A12" s="265" t="s">
        <v>469</v>
      </c>
      <c r="B12" s="264"/>
      <c r="C12" s="263"/>
      <c r="D12" s="263"/>
      <c r="E12" s="263"/>
      <c r="F12" s="263"/>
      <c r="G12" s="263" t="s">
        <v>13</v>
      </c>
      <c r="H12" s="263"/>
      <c r="I12" s="263"/>
      <c r="J12" s="262"/>
      <c r="K12" s="256"/>
      <c r="L12" s="256"/>
      <c r="M12" s="256"/>
      <c r="N12" s="256"/>
      <c r="O12" s="256"/>
    </row>
    <row r="13" spans="1:15" ht="72.95" customHeight="1" x14ac:dyDescent="0.2">
      <c r="A13" s="265" t="s">
        <v>223</v>
      </c>
      <c r="B13" s="264" t="s">
        <v>19</v>
      </c>
      <c r="C13" s="263" t="s">
        <v>19</v>
      </c>
      <c r="D13" s="263" t="s">
        <v>222</v>
      </c>
      <c r="E13" s="263" t="s">
        <v>19</v>
      </c>
      <c r="F13" s="263" t="s">
        <v>19</v>
      </c>
      <c r="G13" s="263" t="s">
        <v>19</v>
      </c>
      <c r="H13" s="263" t="s">
        <v>19</v>
      </c>
      <c r="I13" s="263"/>
      <c r="J13" s="262" t="s">
        <v>19</v>
      </c>
    </row>
    <row r="14" spans="1:15" ht="72.95" customHeight="1" x14ac:dyDescent="0.2">
      <c r="A14" s="265" t="s">
        <v>224</v>
      </c>
      <c r="B14" s="264" t="s">
        <v>13</v>
      </c>
      <c r="C14" s="263" t="s">
        <v>13</v>
      </c>
      <c r="D14" s="263" t="s">
        <v>13</v>
      </c>
      <c r="E14" s="263" t="s">
        <v>13</v>
      </c>
      <c r="F14" s="263" t="s">
        <v>13</v>
      </c>
      <c r="G14" s="263" t="s">
        <v>13</v>
      </c>
      <c r="H14" s="263" t="s">
        <v>13</v>
      </c>
      <c r="I14" s="263" t="s">
        <v>13</v>
      </c>
      <c r="J14" s="262" t="s">
        <v>13</v>
      </c>
    </row>
    <row r="15" spans="1:15" ht="72.95" customHeight="1" x14ac:dyDescent="0.2">
      <c r="A15" s="265" t="s">
        <v>225</v>
      </c>
      <c r="B15" s="268" t="s">
        <v>27</v>
      </c>
      <c r="C15" s="267" t="s">
        <v>27</v>
      </c>
      <c r="D15" s="267" t="s">
        <v>27</v>
      </c>
      <c r="E15" s="267" t="s">
        <v>27</v>
      </c>
      <c r="F15" s="267" t="s">
        <v>27</v>
      </c>
      <c r="G15" s="267" t="s">
        <v>27</v>
      </c>
      <c r="H15" s="267" t="s">
        <v>27</v>
      </c>
      <c r="I15" s="267" t="s">
        <v>27</v>
      </c>
      <c r="J15" s="266" t="s">
        <v>27</v>
      </c>
    </row>
    <row r="16" spans="1:15" ht="72.95" customHeight="1" x14ac:dyDescent="0.2">
      <c r="A16" s="265" t="s">
        <v>226</v>
      </c>
      <c r="B16" s="268" t="s">
        <v>24</v>
      </c>
      <c r="C16" s="267" t="s">
        <v>24</v>
      </c>
      <c r="D16" s="267" t="s">
        <v>24</v>
      </c>
      <c r="E16" s="267" t="s">
        <v>24</v>
      </c>
      <c r="F16" s="267" t="s">
        <v>24</v>
      </c>
      <c r="G16" s="267" t="s">
        <v>24</v>
      </c>
      <c r="H16" s="267" t="s">
        <v>24</v>
      </c>
      <c r="I16" s="267" t="s">
        <v>24</v>
      </c>
      <c r="J16" s="266" t="s">
        <v>24</v>
      </c>
    </row>
    <row r="17" spans="1:15" ht="72.95" customHeight="1" x14ac:dyDescent="0.2">
      <c r="A17" s="265" t="s">
        <v>227</v>
      </c>
      <c r="B17" s="264" t="s">
        <v>24</v>
      </c>
      <c r="C17" s="263" t="s">
        <v>24</v>
      </c>
      <c r="D17" s="263" t="s">
        <v>222</v>
      </c>
      <c r="E17" s="263" t="s">
        <v>24</v>
      </c>
      <c r="F17" s="263" t="s">
        <v>24</v>
      </c>
      <c r="G17" s="263" t="s">
        <v>24</v>
      </c>
      <c r="H17" s="263" t="s">
        <v>24</v>
      </c>
      <c r="I17" s="263" t="s">
        <v>24</v>
      </c>
      <c r="J17" s="262" t="s">
        <v>24</v>
      </c>
    </row>
    <row r="18" spans="1:15" ht="72.95" customHeight="1" x14ac:dyDescent="0.2">
      <c r="A18" s="265" t="s">
        <v>461</v>
      </c>
      <c r="B18" s="264"/>
      <c r="C18" s="263"/>
      <c r="D18" s="263"/>
      <c r="E18" s="263" t="s">
        <v>10</v>
      </c>
      <c r="F18" s="263" t="s">
        <v>10</v>
      </c>
      <c r="G18" s="263"/>
      <c r="H18" s="263"/>
      <c r="I18" s="263"/>
      <c r="J18" s="262"/>
      <c r="K18" s="256"/>
      <c r="L18" s="256"/>
      <c r="M18" s="256"/>
      <c r="N18" s="256"/>
      <c r="O18" s="256"/>
    </row>
    <row r="19" spans="1:15" ht="72.95" customHeight="1" x14ac:dyDescent="0.2">
      <c r="A19" s="265" t="s">
        <v>228</v>
      </c>
      <c r="B19" s="268" t="s">
        <v>27</v>
      </c>
      <c r="C19" s="267" t="s">
        <v>27</v>
      </c>
      <c r="D19" s="267"/>
      <c r="E19" s="267"/>
      <c r="F19" s="267"/>
      <c r="G19" s="267"/>
      <c r="H19" s="267" t="s">
        <v>27</v>
      </c>
      <c r="I19" s="267" t="s">
        <v>27</v>
      </c>
      <c r="J19" s="266" t="s">
        <v>27</v>
      </c>
    </row>
    <row r="20" spans="1:15" ht="72.95" customHeight="1" x14ac:dyDescent="0.2">
      <c r="A20" s="265" t="s">
        <v>229</v>
      </c>
      <c r="B20" s="264" t="s">
        <v>24</v>
      </c>
      <c r="C20" s="263" t="s">
        <v>24</v>
      </c>
      <c r="D20" s="263"/>
      <c r="E20" s="263"/>
      <c r="F20" s="263"/>
      <c r="G20" s="263"/>
      <c r="H20" s="263" t="s">
        <v>24</v>
      </c>
      <c r="I20" s="263" t="s">
        <v>24</v>
      </c>
      <c r="J20" s="262" t="s">
        <v>24</v>
      </c>
    </row>
    <row r="21" spans="1:15" ht="72.95" customHeight="1" x14ac:dyDescent="0.2">
      <c r="A21" s="265" t="s">
        <v>230</v>
      </c>
      <c r="B21" s="264" t="s">
        <v>19</v>
      </c>
      <c r="C21" s="263" t="s">
        <v>19</v>
      </c>
      <c r="D21" s="263" t="s">
        <v>19</v>
      </c>
      <c r="E21" s="263" t="s">
        <v>19</v>
      </c>
      <c r="F21" s="263" t="s">
        <v>19</v>
      </c>
      <c r="G21" s="263" t="s">
        <v>19</v>
      </c>
      <c r="H21" s="263" t="s">
        <v>19</v>
      </c>
      <c r="I21" s="263" t="s">
        <v>19</v>
      </c>
      <c r="J21" s="262" t="s">
        <v>19</v>
      </c>
    </row>
    <row r="22" spans="1:15" ht="72.95" customHeight="1" x14ac:dyDescent="0.2">
      <c r="A22" s="265" t="s">
        <v>231</v>
      </c>
      <c r="B22" s="264"/>
      <c r="C22" s="263"/>
      <c r="D22" s="263"/>
      <c r="E22" s="263" t="s">
        <v>218</v>
      </c>
      <c r="F22" s="263" t="s">
        <v>460</v>
      </c>
      <c r="G22" s="263"/>
      <c r="H22" s="263"/>
      <c r="I22" s="263"/>
      <c r="J22" s="262"/>
    </row>
    <row r="23" spans="1:15" ht="72.95" customHeight="1" x14ac:dyDescent="0.2">
      <c r="A23" s="265" t="s">
        <v>194</v>
      </c>
      <c r="B23" s="264" t="s">
        <v>40</v>
      </c>
      <c r="C23" s="263" t="s">
        <v>40</v>
      </c>
      <c r="D23" s="263" t="s">
        <v>40</v>
      </c>
      <c r="E23" s="263" t="s">
        <v>40</v>
      </c>
      <c r="F23" s="263" t="s">
        <v>40</v>
      </c>
      <c r="G23" s="263" t="s">
        <v>40</v>
      </c>
      <c r="H23" s="263" t="s">
        <v>40</v>
      </c>
      <c r="I23" s="263" t="s">
        <v>40</v>
      </c>
      <c r="J23" s="262" t="s">
        <v>40</v>
      </c>
    </row>
    <row r="24" spans="1:15" ht="72.95" customHeight="1" x14ac:dyDescent="0.2">
      <c r="A24" s="265" t="s">
        <v>232</v>
      </c>
      <c r="B24" s="268" t="s">
        <v>24</v>
      </c>
      <c r="C24" s="267" t="s">
        <v>24</v>
      </c>
      <c r="D24" s="267" t="s">
        <v>24</v>
      </c>
      <c r="E24" s="267" t="s">
        <v>24</v>
      </c>
      <c r="F24" s="267" t="s">
        <v>24</v>
      </c>
      <c r="G24" s="267" t="s">
        <v>24</v>
      </c>
      <c r="H24" s="267" t="s">
        <v>24</v>
      </c>
      <c r="I24" s="267" t="s">
        <v>24</v>
      </c>
      <c r="J24" s="266" t="s">
        <v>24</v>
      </c>
    </row>
    <row r="25" spans="1:15" ht="95.1" customHeight="1" x14ac:dyDescent="0.2">
      <c r="A25" s="265" t="s">
        <v>233</v>
      </c>
      <c r="B25" s="264" t="s">
        <v>222</v>
      </c>
      <c r="C25" s="263" t="s">
        <v>222</v>
      </c>
      <c r="D25" s="263" t="s">
        <v>12</v>
      </c>
      <c r="E25" s="263" t="s">
        <v>222</v>
      </c>
      <c r="F25" s="263" t="s">
        <v>222</v>
      </c>
      <c r="G25" s="263" t="s">
        <v>222</v>
      </c>
      <c r="H25" s="263" t="s">
        <v>222</v>
      </c>
      <c r="I25" s="263"/>
      <c r="J25" s="262" t="s">
        <v>222</v>
      </c>
    </row>
    <row r="26" spans="1:15" ht="72.95" customHeight="1" x14ac:dyDescent="0.2">
      <c r="A26" s="265" t="s">
        <v>234</v>
      </c>
      <c r="B26" s="264" t="s">
        <v>222</v>
      </c>
      <c r="C26" s="263" t="s">
        <v>222</v>
      </c>
      <c r="D26" s="263" t="s">
        <v>12</v>
      </c>
      <c r="E26" s="263" t="s">
        <v>222</v>
      </c>
      <c r="F26" s="263" t="s">
        <v>222</v>
      </c>
      <c r="G26" s="263" t="s">
        <v>222</v>
      </c>
      <c r="H26" s="263" t="s">
        <v>222</v>
      </c>
      <c r="I26" s="263"/>
      <c r="J26" s="262" t="s">
        <v>222</v>
      </c>
    </row>
    <row r="27" spans="1:15" ht="72.95" customHeight="1" x14ac:dyDescent="0.2">
      <c r="A27" s="265" t="s">
        <v>235</v>
      </c>
      <c r="B27" s="264"/>
      <c r="C27" s="263"/>
      <c r="D27" s="263" t="s">
        <v>40</v>
      </c>
      <c r="E27" s="263"/>
      <c r="F27" s="263"/>
      <c r="G27" s="263"/>
      <c r="H27" s="263"/>
      <c r="I27" s="263"/>
      <c r="J27" s="262"/>
    </row>
    <row r="28" spans="1:15" ht="72.95" customHeight="1" x14ac:dyDescent="0.2">
      <c r="A28" s="265" t="s">
        <v>236</v>
      </c>
      <c r="B28" s="264"/>
      <c r="C28" s="263"/>
      <c r="D28" s="263" t="s">
        <v>12</v>
      </c>
      <c r="E28" s="263"/>
      <c r="F28" s="263"/>
      <c r="G28" s="263"/>
      <c r="H28" s="263"/>
      <c r="I28" s="263"/>
      <c r="J28" s="262"/>
    </row>
    <row r="29" spans="1:15" ht="72.95" customHeight="1" x14ac:dyDescent="0.2">
      <c r="A29" s="265" t="s">
        <v>237</v>
      </c>
      <c r="B29" s="264"/>
      <c r="C29" s="263"/>
      <c r="D29" s="263" t="s">
        <v>12</v>
      </c>
      <c r="E29" s="263"/>
      <c r="F29" s="263"/>
      <c r="G29" s="263"/>
      <c r="H29" s="263"/>
      <c r="I29" s="263"/>
      <c r="J29" s="262"/>
    </row>
    <row r="30" spans="1:15" ht="72.95" customHeight="1" x14ac:dyDescent="0.2">
      <c r="A30" s="265" t="s">
        <v>238</v>
      </c>
      <c r="B30" s="264"/>
      <c r="C30" s="263"/>
      <c r="D30" s="263" t="s">
        <v>12</v>
      </c>
      <c r="E30" s="263"/>
      <c r="F30" s="263"/>
      <c r="G30" s="263"/>
      <c r="H30" s="263"/>
      <c r="I30" s="263"/>
      <c r="J30" s="262"/>
    </row>
    <row r="31" spans="1:15" ht="72.95" customHeight="1" x14ac:dyDescent="0.2">
      <c r="A31" s="131" t="s">
        <v>239</v>
      </c>
      <c r="B31" s="264"/>
      <c r="C31" s="263"/>
      <c r="D31" s="263" t="s">
        <v>12</v>
      </c>
      <c r="E31" s="263"/>
      <c r="F31" s="263"/>
      <c r="G31" s="263"/>
      <c r="H31" s="263"/>
      <c r="I31" s="263"/>
      <c r="J31" s="262"/>
    </row>
    <row r="32" spans="1:15" ht="72.95" customHeight="1" x14ac:dyDescent="0.2">
      <c r="A32" s="265" t="s">
        <v>240</v>
      </c>
      <c r="B32" s="264"/>
      <c r="C32" s="263"/>
      <c r="D32" s="267" t="s">
        <v>27</v>
      </c>
      <c r="E32" s="263"/>
      <c r="F32" s="263"/>
      <c r="G32" s="263"/>
      <c r="H32" s="263"/>
      <c r="I32" s="263"/>
      <c r="J32" s="262"/>
    </row>
    <row r="33" spans="1:11" ht="72.95" customHeight="1" thickBot="1" x14ac:dyDescent="0.25">
      <c r="A33" s="261" t="s">
        <v>241</v>
      </c>
      <c r="B33" s="276"/>
      <c r="C33" s="275"/>
      <c r="D33" s="259" t="s">
        <v>31</v>
      </c>
      <c r="E33" s="275"/>
      <c r="F33" s="275"/>
      <c r="G33" s="275"/>
      <c r="H33" s="275"/>
      <c r="I33" s="275"/>
      <c r="J33" s="274"/>
    </row>
    <row r="34" spans="1:11" ht="26.1" customHeight="1" thickBot="1" x14ac:dyDescent="0.25">
      <c r="A34" s="367" t="s">
        <v>242</v>
      </c>
      <c r="B34" s="366"/>
      <c r="C34" s="366"/>
      <c r="D34" s="366"/>
      <c r="E34" s="366"/>
      <c r="F34" s="366"/>
      <c r="G34" s="366"/>
      <c r="H34" s="366"/>
      <c r="I34" s="366"/>
      <c r="J34" s="365"/>
    </row>
    <row r="35" spans="1:11" ht="188.25" customHeight="1" x14ac:dyDescent="0.2">
      <c r="A35" s="273" t="s">
        <v>468</v>
      </c>
      <c r="B35" s="272" t="s">
        <v>218</v>
      </c>
      <c r="C35" s="271" t="s">
        <v>218</v>
      </c>
      <c r="D35" s="271" t="s">
        <v>218</v>
      </c>
      <c r="E35" s="271" t="s">
        <v>218</v>
      </c>
      <c r="F35" s="271" t="s">
        <v>218</v>
      </c>
      <c r="G35" s="271" t="s">
        <v>218</v>
      </c>
      <c r="H35" s="271" t="s">
        <v>218</v>
      </c>
      <c r="I35" s="271" t="s">
        <v>218</v>
      </c>
      <c r="J35" s="270" t="s">
        <v>218</v>
      </c>
    </row>
    <row r="36" spans="1:11" ht="72.95" customHeight="1" x14ac:dyDescent="0.2">
      <c r="A36" s="269" t="s">
        <v>459</v>
      </c>
      <c r="B36" s="264" t="s">
        <v>218</v>
      </c>
      <c r="C36" s="263" t="s">
        <v>218</v>
      </c>
      <c r="D36" s="263" t="s">
        <v>218</v>
      </c>
      <c r="E36" s="263" t="s">
        <v>218</v>
      </c>
      <c r="F36" s="263" t="s">
        <v>218</v>
      </c>
      <c r="G36" s="263" t="s">
        <v>218</v>
      </c>
      <c r="H36" s="263" t="s">
        <v>218</v>
      </c>
      <c r="I36" s="263" t="s">
        <v>218</v>
      </c>
      <c r="J36" s="262" t="s">
        <v>218</v>
      </c>
    </row>
    <row r="37" spans="1:11" ht="72.95" customHeight="1" x14ac:dyDescent="0.2">
      <c r="A37" s="269" t="s">
        <v>243</v>
      </c>
      <c r="B37" s="264" t="s">
        <v>218</v>
      </c>
      <c r="C37" s="263" t="s">
        <v>218</v>
      </c>
      <c r="D37" s="263" t="s">
        <v>218</v>
      </c>
      <c r="E37" s="263" t="s">
        <v>218</v>
      </c>
      <c r="F37" s="263" t="s">
        <v>218</v>
      </c>
      <c r="G37" s="263" t="s">
        <v>218</v>
      </c>
      <c r="H37" s="263" t="s">
        <v>218</v>
      </c>
      <c r="I37" s="263" t="s">
        <v>218</v>
      </c>
      <c r="J37" s="262" t="s">
        <v>218</v>
      </c>
    </row>
    <row r="38" spans="1:11" ht="57.95" customHeight="1" x14ac:dyDescent="0.2">
      <c r="A38" s="269" t="s">
        <v>244</v>
      </c>
      <c r="B38" s="268" t="s">
        <v>37</v>
      </c>
      <c r="C38" s="267" t="s">
        <v>37</v>
      </c>
      <c r="D38" s="267" t="s">
        <v>37</v>
      </c>
      <c r="E38" s="267" t="s">
        <v>37</v>
      </c>
      <c r="F38" s="267" t="s">
        <v>37</v>
      </c>
      <c r="G38" s="267" t="s">
        <v>37</v>
      </c>
      <c r="H38" s="267" t="s">
        <v>37</v>
      </c>
      <c r="I38" s="267" t="s">
        <v>37</v>
      </c>
      <c r="J38" s="266" t="s">
        <v>37</v>
      </c>
    </row>
    <row r="39" spans="1:11" ht="57.95" customHeight="1" x14ac:dyDescent="0.2">
      <c r="A39" s="265" t="s">
        <v>245</v>
      </c>
      <c r="B39" s="264"/>
      <c r="C39" s="263"/>
      <c r="D39" s="263" t="s">
        <v>222</v>
      </c>
      <c r="E39" s="263" t="s">
        <v>218</v>
      </c>
      <c r="F39" s="263" t="s">
        <v>218</v>
      </c>
      <c r="G39" s="263"/>
      <c r="H39" s="263" t="s">
        <v>218</v>
      </c>
      <c r="I39" s="263"/>
      <c r="J39" s="262"/>
    </row>
    <row r="40" spans="1:11" ht="56.1" customHeight="1" x14ac:dyDescent="0.2">
      <c r="A40" s="131" t="s">
        <v>246</v>
      </c>
      <c r="B40" s="264"/>
      <c r="C40" s="263"/>
      <c r="D40" s="263" t="s">
        <v>13</v>
      </c>
      <c r="E40" s="263"/>
      <c r="F40" s="263"/>
      <c r="G40" s="263"/>
      <c r="H40" s="263"/>
      <c r="I40" s="263"/>
      <c r="J40" s="262"/>
    </row>
    <row r="41" spans="1:11" ht="56.1" customHeight="1" x14ac:dyDescent="0.2">
      <c r="A41" s="265" t="s">
        <v>247</v>
      </c>
      <c r="B41" s="264" t="s">
        <v>31</v>
      </c>
      <c r="C41" s="263" t="s">
        <v>31</v>
      </c>
      <c r="D41" s="263" t="s">
        <v>31</v>
      </c>
      <c r="E41" s="263" t="s">
        <v>31</v>
      </c>
      <c r="F41" s="263" t="s">
        <v>31</v>
      </c>
      <c r="G41" s="263" t="s">
        <v>31</v>
      </c>
      <c r="H41" s="263" t="s">
        <v>31</v>
      </c>
      <c r="I41" s="263" t="s">
        <v>31</v>
      </c>
      <c r="J41" s="262" t="s">
        <v>31</v>
      </c>
    </row>
    <row r="42" spans="1:11" ht="56.1" customHeight="1" thickBot="1" x14ac:dyDescent="0.25">
      <c r="A42" s="261" t="s">
        <v>248</v>
      </c>
      <c r="B42" s="260" t="s">
        <v>24</v>
      </c>
      <c r="C42" s="259" t="s">
        <v>24</v>
      </c>
      <c r="D42" s="259" t="s">
        <v>24</v>
      </c>
      <c r="E42" s="259" t="s">
        <v>24</v>
      </c>
      <c r="F42" s="259" t="s">
        <v>24</v>
      </c>
      <c r="G42" s="259" t="s">
        <v>24</v>
      </c>
      <c r="H42" s="259" t="s">
        <v>24</v>
      </c>
      <c r="I42" s="259" t="s">
        <v>24</v>
      </c>
      <c r="J42" s="258" t="s">
        <v>24</v>
      </c>
    </row>
    <row r="43" spans="1:11" ht="45.95" customHeight="1" thickBot="1" x14ac:dyDescent="0.25">
      <c r="A43" s="257"/>
      <c r="B43" s="257"/>
      <c r="C43" s="257"/>
      <c r="D43" s="257"/>
      <c r="E43" s="257"/>
      <c r="F43" s="256"/>
      <c r="G43" s="257"/>
      <c r="H43" s="256"/>
      <c r="I43" s="256"/>
      <c r="J43" s="256"/>
      <c r="K43" s="256"/>
    </row>
    <row r="44" spans="1:11" ht="36.950000000000003" customHeight="1" thickBot="1" x14ac:dyDescent="0.25">
      <c r="A44" s="337" t="s">
        <v>249</v>
      </c>
      <c r="B44" s="338"/>
      <c r="C44" s="338"/>
      <c r="D44" s="338"/>
      <c r="E44" s="339"/>
      <c r="F44" s="255"/>
      <c r="G44" s="255"/>
      <c r="H44" s="123"/>
    </row>
    <row r="45" spans="1:11" ht="36.950000000000003" customHeight="1" x14ac:dyDescent="0.2">
      <c r="A45" s="254" t="s">
        <v>157</v>
      </c>
      <c r="B45" s="340" t="s">
        <v>250</v>
      </c>
      <c r="C45" s="340"/>
      <c r="D45" s="340"/>
      <c r="E45" s="341"/>
    </row>
    <row r="46" spans="1:11" s="132" customFormat="1" ht="27" customHeight="1" x14ac:dyDescent="0.2">
      <c r="A46" s="253" t="s">
        <v>14</v>
      </c>
      <c r="B46" s="324" t="s">
        <v>453</v>
      </c>
      <c r="C46" s="324"/>
      <c r="D46" s="324"/>
      <c r="E46" s="325"/>
    </row>
    <row r="47" spans="1:11" s="132" customFormat="1" ht="27" customHeight="1" x14ac:dyDescent="0.2">
      <c r="A47" s="253" t="s">
        <v>15</v>
      </c>
      <c r="B47" s="331" t="s">
        <v>452</v>
      </c>
      <c r="C47" s="332"/>
      <c r="D47" s="332"/>
      <c r="E47" s="333"/>
    </row>
    <row r="48" spans="1:11" s="132" customFormat="1" ht="27" customHeight="1" x14ac:dyDescent="0.2">
      <c r="A48" s="253" t="s">
        <v>12</v>
      </c>
      <c r="B48" s="331" t="s">
        <v>451</v>
      </c>
      <c r="C48" s="332"/>
      <c r="D48" s="332"/>
      <c r="E48" s="333"/>
    </row>
    <row r="49" spans="1:5" s="132" customFormat="1" ht="27" customHeight="1" x14ac:dyDescent="0.2">
      <c r="A49" s="253" t="s">
        <v>29</v>
      </c>
      <c r="B49" s="324" t="s">
        <v>450</v>
      </c>
      <c r="C49" s="324"/>
      <c r="D49" s="324"/>
      <c r="E49" s="325"/>
    </row>
    <row r="50" spans="1:5" s="132" customFormat="1" ht="27" customHeight="1" x14ac:dyDescent="0.2">
      <c r="A50" s="253" t="s">
        <v>10</v>
      </c>
      <c r="B50" s="324" t="s">
        <v>449</v>
      </c>
      <c r="C50" s="324"/>
      <c r="D50" s="324"/>
      <c r="E50" s="325"/>
    </row>
    <row r="51" spans="1:5" s="132" customFormat="1" ht="27" customHeight="1" x14ac:dyDescent="0.2">
      <c r="A51" s="253" t="s">
        <v>9</v>
      </c>
      <c r="B51" s="324" t="s">
        <v>448</v>
      </c>
      <c r="C51" s="324"/>
      <c r="D51" s="324"/>
      <c r="E51" s="325"/>
    </row>
    <row r="52" spans="1:5" s="132" customFormat="1" ht="27" customHeight="1" x14ac:dyDescent="0.2">
      <c r="A52" s="253" t="s">
        <v>11</v>
      </c>
      <c r="B52" s="324" t="s">
        <v>251</v>
      </c>
      <c r="C52" s="324"/>
      <c r="D52" s="324"/>
      <c r="E52" s="325"/>
    </row>
    <row r="53" spans="1:5" s="132" customFormat="1" ht="41.1" customHeight="1" x14ac:dyDescent="0.2">
      <c r="A53" s="253" t="s">
        <v>13</v>
      </c>
      <c r="B53" s="324" t="s">
        <v>252</v>
      </c>
      <c r="C53" s="324"/>
      <c r="D53" s="324"/>
      <c r="E53" s="325"/>
    </row>
    <row r="54" spans="1:5" s="132" customFormat="1" ht="27" customHeight="1" x14ac:dyDescent="0.2">
      <c r="A54" s="253" t="s">
        <v>19</v>
      </c>
      <c r="B54" s="324" t="s">
        <v>447</v>
      </c>
      <c r="C54" s="324"/>
      <c r="D54" s="324"/>
      <c r="E54" s="325"/>
    </row>
    <row r="55" spans="1:5" s="132" customFormat="1" ht="44.1" customHeight="1" x14ac:dyDescent="0.2">
      <c r="A55" s="253" t="s">
        <v>22</v>
      </c>
      <c r="B55" s="326" t="s">
        <v>454</v>
      </c>
      <c r="C55" s="327"/>
      <c r="D55" s="327"/>
      <c r="E55" s="328"/>
    </row>
    <row r="56" spans="1:5" s="132" customFormat="1" ht="44.1" customHeight="1" x14ac:dyDescent="0.2">
      <c r="A56" s="253" t="s">
        <v>37</v>
      </c>
      <c r="B56" s="329" t="s">
        <v>446</v>
      </c>
      <c r="C56" s="329"/>
      <c r="D56" s="329"/>
      <c r="E56" s="330"/>
    </row>
    <row r="57" spans="1:5" s="132" customFormat="1" ht="39.950000000000003" customHeight="1" x14ac:dyDescent="0.2">
      <c r="A57" s="253" t="s">
        <v>34</v>
      </c>
      <c r="B57" s="329" t="s">
        <v>445</v>
      </c>
      <c r="C57" s="329"/>
      <c r="D57" s="329"/>
      <c r="E57" s="330"/>
    </row>
    <row r="58" spans="1:5" s="132" customFormat="1" ht="39.950000000000003" customHeight="1" x14ac:dyDescent="0.2">
      <c r="A58" s="253" t="s">
        <v>31</v>
      </c>
      <c r="B58" s="329" t="s">
        <v>444</v>
      </c>
      <c r="C58" s="329"/>
      <c r="D58" s="329"/>
      <c r="E58" s="330"/>
    </row>
    <row r="59" spans="1:5" s="132" customFormat="1" ht="39.950000000000003" customHeight="1" x14ac:dyDescent="0.2">
      <c r="A59" s="253" t="s">
        <v>27</v>
      </c>
      <c r="B59" s="329" t="s">
        <v>443</v>
      </c>
      <c r="C59" s="329"/>
      <c r="D59" s="329"/>
      <c r="E59" s="330"/>
    </row>
    <row r="60" spans="1:5" x14ac:dyDescent="0.2">
      <c r="A60" s="253" t="s">
        <v>24</v>
      </c>
      <c r="B60" s="331" t="s">
        <v>442</v>
      </c>
      <c r="C60" s="332"/>
      <c r="D60" s="332"/>
      <c r="E60" s="333"/>
    </row>
    <row r="61" spans="1:5" x14ac:dyDescent="0.2">
      <c r="A61" s="253" t="s">
        <v>40</v>
      </c>
      <c r="B61" s="324" t="s">
        <v>41</v>
      </c>
      <c r="C61" s="324"/>
      <c r="D61" s="324"/>
      <c r="E61" s="325"/>
    </row>
    <row r="62" spans="1:5" ht="15" thickBot="1" x14ac:dyDescent="0.25">
      <c r="A62" s="252" t="s">
        <v>218</v>
      </c>
      <c r="B62" s="322" t="s">
        <v>253</v>
      </c>
      <c r="C62" s="322"/>
      <c r="D62" s="322"/>
      <c r="E62" s="323"/>
    </row>
  </sheetData>
  <mergeCells count="22">
    <mergeCell ref="B4:J4"/>
    <mergeCell ref="A7:J7"/>
    <mergeCell ref="A34:J34"/>
    <mergeCell ref="A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9:E59"/>
    <mergeCell ref="B60:E60"/>
    <mergeCell ref="B61:E61"/>
    <mergeCell ref="B62:E62"/>
    <mergeCell ref="B53:E53"/>
    <mergeCell ref="B54:E54"/>
    <mergeCell ref="B55:E55"/>
    <mergeCell ref="B56:E56"/>
    <mergeCell ref="B57:E57"/>
    <mergeCell ref="B58:E58"/>
  </mergeCells>
  <pageMargins left="0.70866141732283472" right="0.70866141732283472" top="0.78740157480314965" bottom="0.78740157480314965" header="0.31496062992125984" footer="0.31496062992125984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showGridLines="0" zoomScale="125" zoomScaleNormal="125" zoomScalePageLayoutView="125" workbookViewId="0">
      <selection activeCell="A7" sqref="A7:J7"/>
    </sheetView>
  </sheetViews>
  <sheetFormatPr baseColWidth="10" defaultColWidth="11.42578125" defaultRowHeight="35.1" customHeight="1" x14ac:dyDescent="0.2"/>
  <cols>
    <col min="1" max="1" width="35" style="156" customWidth="1"/>
    <col min="2" max="2" width="82.85546875" style="156" customWidth="1"/>
    <col min="3" max="256" width="11.42578125" style="135"/>
    <col min="257" max="257" width="60.140625" style="135" customWidth="1"/>
    <col min="258" max="258" width="82.85546875" style="135" customWidth="1"/>
    <col min="259" max="512" width="11.42578125" style="135"/>
    <col min="513" max="513" width="60.140625" style="135" customWidth="1"/>
    <col min="514" max="514" width="82.85546875" style="135" customWidth="1"/>
    <col min="515" max="768" width="11.42578125" style="135"/>
    <col min="769" max="769" width="60.140625" style="135" customWidth="1"/>
    <col min="770" max="770" width="82.85546875" style="135" customWidth="1"/>
    <col min="771" max="1024" width="11.42578125" style="135"/>
    <col min="1025" max="1025" width="60.140625" style="135" customWidth="1"/>
    <col min="1026" max="1026" width="82.85546875" style="135" customWidth="1"/>
    <col min="1027" max="1280" width="11.42578125" style="135"/>
    <col min="1281" max="1281" width="60.140625" style="135" customWidth="1"/>
    <col min="1282" max="1282" width="82.85546875" style="135" customWidth="1"/>
    <col min="1283" max="1536" width="11.42578125" style="135"/>
    <col min="1537" max="1537" width="60.140625" style="135" customWidth="1"/>
    <col min="1538" max="1538" width="82.85546875" style="135" customWidth="1"/>
    <col min="1539" max="1792" width="11.42578125" style="135"/>
    <col min="1793" max="1793" width="60.140625" style="135" customWidth="1"/>
    <col min="1794" max="1794" width="82.85546875" style="135" customWidth="1"/>
    <col min="1795" max="2048" width="11.42578125" style="135"/>
    <col min="2049" max="2049" width="60.140625" style="135" customWidth="1"/>
    <col min="2050" max="2050" width="82.85546875" style="135" customWidth="1"/>
    <col min="2051" max="2304" width="11.42578125" style="135"/>
    <col min="2305" max="2305" width="60.140625" style="135" customWidth="1"/>
    <col min="2306" max="2306" width="82.85546875" style="135" customWidth="1"/>
    <col min="2307" max="2560" width="11.42578125" style="135"/>
    <col min="2561" max="2561" width="60.140625" style="135" customWidth="1"/>
    <col min="2562" max="2562" width="82.85546875" style="135" customWidth="1"/>
    <col min="2563" max="2816" width="11.42578125" style="135"/>
    <col min="2817" max="2817" width="60.140625" style="135" customWidth="1"/>
    <col min="2818" max="2818" width="82.85546875" style="135" customWidth="1"/>
    <col min="2819" max="3072" width="11.42578125" style="135"/>
    <col min="3073" max="3073" width="60.140625" style="135" customWidth="1"/>
    <col min="3074" max="3074" width="82.85546875" style="135" customWidth="1"/>
    <col min="3075" max="3328" width="11.42578125" style="135"/>
    <col min="3329" max="3329" width="60.140625" style="135" customWidth="1"/>
    <col min="3330" max="3330" width="82.85546875" style="135" customWidth="1"/>
    <col min="3331" max="3584" width="11.42578125" style="135"/>
    <col min="3585" max="3585" width="60.140625" style="135" customWidth="1"/>
    <col min="3586" max="3586" width="82.85546875" style="135" customWidth="1"/>
    <col min="3587" max="3840" width="11.42578125" style="135"/>
    <col min="3841" max="3841" width="60.140625" style="135" customWidth="1"/>
    <col min="3842" max="3842" width="82.85546875" style="135" customWidth="1"/>
    <col min="3843" max="4096" width="11.42578125" style="135"/>
    <col min="4097" max="4097" width="60.140625" style="135" customWidth="1"/>
    <col min="4098" max="4098" width="82.85546875" style="135" customWidth="1"/>
    <col min="4099" max="4352" width="11.42578125" style="135"/>
    <col min="4353" max="4353" width="60.140625" style="135" customWidth="1"/>
    <col min="4354" max="4354" width="82.85546875" style="135" customWidth="1"/>
    <col min="4355" max="4608" width="11.42578125" style="135"/>
    <col min="4609" max="4609" width="60.140625" style="135" customWidth="1"/>
    <col min="4610" max="4610" width="82.85546875" style="135" customWidth="1"/>
    <col min="4611" max="4864" width="11.42578125" style="135"/>
    <col min="4865" max="4865" width="60.140625" style="135" customWidth="1"/>
    <col min="4866" max="4866" width="82.85546875" style="135" customWidth="1"/>
    <col min="4867" max="5120" width="11.42578125" style="135"/>
    <col min="5121" max="5121" width="60.140625" style="135" customWidth="1"/>
    <col min="5122" max="5122" width="82.85546875" style="135" customWidth="1"/>
    <col min="5123" max="5376" width="11.42578125" style="135"/>
    <col min="5377" max="5377" width="60.140625" style="135" customWidth="1"/>
    <col min="5378" max="5378" width="82.85546875" style="135" customWidth="1"/>
    <col min="5379" max="5632" width="11.42578125" style="135"/>
    <col min="5633" max="5633" width="60.140625" style="135" customWidth="1"/>
    <col min="5634" max="5634" width="82.85546875" style="135" customWidth="1"/>
    <col min="5635" max="5888" width="11.42578125" style="135"/>
    <col min="5889" max="5889" width="60.140625" style="135" customWidth="1"/>
    <col min="5890" max="5890" width="82.85546875" style="135" customWidth="1"/>
    <col min="5891" max="6144" width="11.42578125" style="135"/>
    <col min="6145" max="6145" width="60.140625" style="135" customWidth="1"/>
    <col min="6146" max="6146" width="82.85546875" style="135" customWidth="1"/>
    <col min="6147" max="6400" width="11.42578125" style="135"/>
    <col min="6401" max="6401" width="60.140625" style="135" customWidth="1"/>
    <col min="6402" max="6402" width="82.85546875" style="135" customWidth="1"/>
    <col min="6403" max="6656" width="11.42578125" style="135"/>
    <col min="6657" max="6657" width="60.140625" style="135" customWidth="1"/>
    <col min="6658" max="6658" width="82.85546875" style="135" customWidth="1"/>
    <col min="6659" max="6912" width="11.42578125" style="135"/>
    <col min="6913" max="6913" width="60.140625" style="135" customWidth="1"/>
    <col min="6914" max="6914" width="82.85546875" style="135" customWidth="1"/>
    <col min="6915" max="7168" width="11.42578125" style="135"/>
    <col min="7169" max="7169" width="60.140625" style="135" customWidth="1"/>
    <col min="7170" max="7170" width="82.85546875" style="135" customWidth="1"/>
    <col min="7171" max="7424" width="11.42578125" style="135"/>
    <col min="7425" max="7425" width="60.140625" style="135" customWidth="1"/>
    <col min="7426" max="7426" width="82.85546875" style="135" customWidth="1"/>
    <col min="7427" max="7680" width="11.42578125" style="135"/>
    <col min="7681" max="7681" width="60.140625" style="135" customWidth="1"/>
    <col min="7682" max="7682" width="82.85546875" style="135" customWidth="1"/>
    <col min="7683" max="7936" width="11.42578125" style="135"/>
    <col min="7937" max="7937" width="60.140625" style="135" customWidth="1"/>
    <col min="7938" max="7938" width="82.85546875" style="135" customWidth="1"/>
    <col min="7939" max="8192" width="11.42578125" style="135"/>
    <col min="8193" max="8193" width="60.140625" style="135" customWidth="1"/>
    <col min="8194" max="8194" width="82.85546875" style="135" customWidth="1"/>
    <col min="8195" max="8448" width="11.42578125" style="135"/>
    <col min="8449" max="8449" width="60.140625" style="135" customWidth="1"/>
    <col min="8450" max="8450" width="82.85546875" style="135" customWidth="1"/>
    <col min="8451" max="8704" width="11.42578125" style="135"/>
    <col min="8705" max="8705" width="60.140625" style="135" customWidth="1"/>
    <col min="8706" max="8706" width="82.85546875" style="135" customWidth="1"/>
    <col min="8707" max="8960" width="11.42578125" style="135"/>
    <col min="8961" max="8961" width="60.140625" style="135" customWidth="1"/>
    <col min="8962" max="8962" width="82.85546875" style="135" customWidth="1"/>
    <col min="8963" max="9216" width="11.42578125" style="135"/>
    <col min="9217" max="9217" width="60.140625" style="135" customWidth="1"/>
    <col min="9218" max="9218" width="82.85546875" style="135" customWidth="1"/>
    <col min="9219" max="9472" width="11.42578125" style="135"/>
    <col min="9473" max="9473" width="60.140625" style="135" customWidth="1"/>
    <col min="9474" max="9474" width="82.85546875" style="135" customWidth="1"/>
    <col min="9475" max="9728" width="11.42578125" style="135"/>
    <col min="9729" max="9729" width="60.140625" style="135" customWidth="1"/>
    <col min="9730" max="9730" width="82.85546875" style="135" customWidth="1"/>
    <col min="9731" max="9984" width="11.42578125" style="135"/>
    <col min="9985" max="9985" width="60.140625" style="135" customWidth="1"/>
    <col min="9986" max="9986" width="82.85546875" style="135" customWidth="1"/>
    <col min="9987" max="10240" width="11.42578125" style="135"/>
    <col min="10241" max="10241" width="60.140625" style="135" customWidth="1"/>
    <col min="10242" max="10242" width="82.85546875" style="135" customWidth="1"/>
    <col min="10243" max="10496" width="11.42578125" style="135"/>
    <col min="10497" max="10497" width="60.140625" style="135" customWidth="1"/>
    <col min="10498" max="10498" width="82.85546875" style="135" customWidth="1"/>
    <col min="10499" max="10752" width="11.42578125" style="135"/>
    <col min="10753" max="10753" width="60.140625" style="135" customWidth="1"/>
    <col min="10754" max="10754" width="82.85546875" style="135" customWidth="1"/>
    <col min="10755" max="11008" width="11.42578125" style="135"/>
    <col min="11009" max="11009" width="60.140625" style="135" customWidth="1"/>
    <col min="11010" max="11010" width="82.85546875" style="135" customWidth="1"/>
    <col min="11011" max="11264" width="11.42578125" style="135"/>
    <col min="11265" max="11265" width="60.140625" style="135" customWidth="1"/>
    <col min="11266" max="11266" width="82.85546875" style="135" customWidth="1"/>
    <col min="11267" max="11520" width="11.42578125" style="135"/>
    <col min="11521" max="11521" width="60.140625" style="135" customWidth="1"/>
    <col min="11522" max="11522" width="82.85546875" style="135" customWidth="1"/>
    <col min="11523" max="11776" width="11.42578125" style="135"/>
    <col min="11777" max="11777" width="60.140625" style="135" customWidth="1"/>
    <col min="11778" max="11778" width="82.85546875" style="135" customWidth="1"/>
    <col min="11779" max="12032" width="11.42578125" style="135"/>
    <col min="12033" max="12033" width="60.140625" style="135" customWidth="1"/>
    <col min="12034" max="12034" width="82.85546875" style="135" customWidth="1"/>
    <col min="12035" max="12288" width="11.42578125" style="135"/>
    <col min="12289" max="12289" width="60.140625" style="135" customWidth="1"/>
    <col min="12290" max="12290" width="82.85546875" style="135" customWidth="1"/>
    <col min="12291" max="12544" width="11.42578125" style="135"/>
    <col min="12545" max="12545" width="60.140625" style="135" customWidth="1"/>
    <col min="12546" max="12546" width="82.85546875" style="135" customWidth="1"/>
    <col min="12547" max="12800" width="11.42578125" style="135"/>
    <col min="12801" max="12801" width="60.140625" style="135" customWidth="1"/>
    <col min="12802" max="12802" width="82.85546875" style="135" customWidth="1"/>
    <col min="12803" max="13056" width="11.42578125" style="135"/>
    <col min="13057" max="13057" width="60.140625" style="135" customWidth="1"/>
    <col min="13058" max="13058" width="82.85546875" style="135" customWidth="1"/>
    <col min="13059" max="13312" width="11.42578125" style="135"/>
    <col min="13313" max="13313" width="60.140625" style="135" customWidth="1"/>
    <col min="13314" max="13314" width="82.85546875" style="135" customWidth="1"/>
    <col min="13315" max="13568" width="11.42578125" style="135"/>
    <col min="13569" max="13569" width="60.140625" style="135" customWidth="1"/>
    <col min="13570" max="13570" width="82.85546875" style="135" customWidth="1"/>
    <col min="13571" max="13824" width="11.42578125" style="135"/>
    <col min="13825" max="13825" width="60.140625" style="135" customWidth="1"/>
    <col min="13826" max="13826" width="82.85546875" style="135" customWidth="1"/>
    <col min="13827" max="14080" width="11.42578125" style="135"/>
    <col min="14081" max="14081" width="60.140625" style="135" customWidth="1"/>
    <col min="14082" max="14082" width="82.85546875" style="135" customWidth="1"/>
    <col min="14083" max="14336" width="11.42578125" style="135"/>
    <col min="14337" max="14337" width="60.140625" style="135" customWidth="1"/>
    <col min="14338" max="14338" width="82.85546875" style="135" customWidth="1"/>
    <col min="14339" max="14592" width="11.42578125" style="135"/>
    <col min="14593" max="14593" width="60.140625" style="135" customWidth="1"/>
    <col min="14594" max="14594" width="82.85546875" style="135" customWidth="1"/>
    <col min="14595" max="14848" width="11.42578125" style="135"/>
    <col min="14849" max="14849" width="60.140625" style="135" customWidth="1"/>
    <col min="14850" max="14850" width="82.85546875" style="135" customWidth="1"/>
    <col min="14851" max="15104" width="11.42578125" style="135"/>
    <col min="15105" max="15105" width="60.140625" style="135" customWidth="1"/>
    <col min="15106" max="15106" width="82.85546875" style="135" customWidth="1"/>
    <col min="15107" max="15360" width="11.42578125" style="135"/>
    <col min="15361" max="15361" width="60.140625" style="135" customWidth="1"/>
    <col min="15362" max="15362" width="82.85546875" style="135" customWidth="1"/>
    <col min="15363" max="15616" width="11.42578125" style="135"/>
    <col min="15617" max="15617" width="60.140625" style="135" customWidth="1"/>
    <col min="15618" max="15618" width="82.85546875" style="135" customWidth="1"/>
    <col min="15619" max="15872" width="11.42578125" style="135"/>
    <col min="15873" max="15873" width="60.140625" style="135" customWidth="1"/>
    <col min="15874" max="15874" width="82.85546875" style="135" customWidth="1"/>
    <col min="15875" max="16128" width="11.42578125" style="135"/>
    <col min="16129" max="16129" width="60.140625" style="135" customWidth="1"/>
    <col min="16130" max="16130" width="82.85546875" style="135" customWidth="1"/>
    <col min="16131" max="16384" width="11.42578125" style="135"/>
  </cols>
  <sheetData>
    <row r="1" spans="1:10" ht="35.1" customHeight="1" x14ac:dyDescent="0.2">
      <c r="A1" s="133" t="s">
        <v>254</v>
      </c>
      <c r="B1" s="134" t="s">
        <v>255</v>
      </c>
    </row>
    <row r="2" spans="1:10" ht="35.1" customHeight="1" x14ac:dyDescent="0.2">
      <c r="A2" s="136"/>
      <c r="B2" s="137" t="s">
        <v>256</v>
      </c>
    </row>
    <row r="3" spans="1:10" s="139" customFormat="1" ht="15" customHeight="1" thickBot="1" x14ac:dyDescent="0.25">
      <c r="A3" s="135"/>
      <c r="B3" s="138"/>
    </row>
    <row r="4" spans="1:10" ht="17.100000000000001" customHeight="1" x14ac:dyDescent="0.2">
      <c r="A4" s="345" t="s">
        <v>257</v>
      </c>
      <c r="B4" s="347" t="s">
        <v>174</v>
      </c>
    </row>
    <row r="5" spans="1:10" ht="17.100000000000001" customHeight="1" thickBot="1" x14ac:dyDescent="0.25">
      <c r="A5" s="346"/>
      <c r="B5" s="348"/>
    </row>
    <row r="6" spans="1:10" s="140" customFormat="1" ht="35.1" customHeight="1" x14ac:dyDescent="0.2">
      <c r="A6" s="349" t="s">
        <v>258</v>
      </c>
      <c r="B6" s="349"/>
    </row>
    <row r="7" spans="1:10" ht="57" customHeight="1" thickBot="1" x14ac:dyDescent="0.25">
      <c r="A7" s="141" t="s">
        <v>259</v>
      </c>
      <c r="B7" s="142" t="s">
        <v>260</v>
      </c>
    </row>
    <row r="8" spans="1:10" ht="53.1" customHeight="1" x14ac:dyDescent="0.2">
      <c r="A8" s="143" t="s">
        <v>261</v>
      </c>
      <c r="B8" s="144" t="s">
        <v>262</v>
      </c>
      <c r="C8" s="145"/>
      <c r="D8" s="145"/>
      <c r="E8" s="145"/>
      <c r="F8" s="145"/>
      <c r="G8" s="145"/>
      <c r="H8" s="145"/>
      <c r="I8" s="145"/>
      <c r="J8" s="146"/>
    </row>
    <row r="9" spans="1:10" ht="57.95" customHeight="1" x14ac:dyDescent="0.2">
      <c r="A9" s="143" t="s">
        <v>263</v>
      </c>
      <c r="B9" s="147" t="s">
        <v>264</v>
      </c>
      <c r="C9" s="148"/>
      <c r="D9" s="148"/>
      <c r="E9" s="148"/>
      <c r="F9" s="148"/>
      <c r="G9" s="148"/>
      <c r="H9" s="148"/>
      <c r="I9" s="148"/>
      <c r="J9" s="149"/>
    </row>
    <row r="10" spans="1:10" ht="53.1" customHeight="1" x14ac:dyDescent="0.2">
      <c r="A10" s="143" t="s">
        <v>265</v>
      </c>
      <c r="B10" s="147" t="s">
        <v>266</v>
      </c>
      <c r="C10" s="148"/>
      <c r="D10" s="148"/>
      <c r="E10" s="148"/>
      <c r="F10" s="148"/>
      <c r="G10" s="148"/>
      <c r="H10" s="148"/>
      <c r="I10" s="148"/>
      <c r="J10" s="149"/>
    </row>
    <row r="11" spans="1:10" ht="53.1" customHeight="1" x14ac:dyDescent="0.2">
      <c r="A11" s="143" t="s">
        <v>267</v>
      </c>
      <c r="B11" s="147" t="s">
        <v>268</v>
      </c>
      <c r="C11" s="148"/>
      <c r="D11" s="148"/>
      <c r="E11" s="148"/>
      <c r="F11" s="148"/>
      <c r="G11" s="148"/>
      <c r="H11" s="148"/>
      <c r="I11" s="148"/>
      <c r="J11" s="149"/>
    </row>
    <row r="12" spans="1:10" ht="53.1" customHeight="1" x14ac:dyDescent="0.2">
      <c r="A12" s="143" t="s">
        <v>269</v>
      </c>
      <c r="B12" s="147" t="s">
        <v>270</v>
      </c>
      <c r="C12" s="148"/>
      <c r="D12" s="148"/>
      <c r="E12" s="148"/>
      <c r="F12" s="148"/>
      <c r="G12" s="148"/>
      <c r="H12" s="148"/>
      <c r="I12" s="148"/>
      <c r="J12" s="149"/>
    </row>
    <row r="13" spans="1:10" ht="53.1" customHeight="1" x14ac:dyDescent="0.2">
      <c r="A13" s="143" t="s">
        <v>271</v>
      </c>
      <c r="B13" s="147" t="s">
        <v>272</v>
      </c>
      <c r="C13" s="148"/>
      <c r="D13" s="148"/>
      <c r="E13" s="148"/>
      <c r="F13" s="148"/>
      <c r="G13" s="148"/>
      <c r="H13" s="148"/>
      <c r="I13" s="148"/>
      <c r="J13" s="149"/>
    </row>
    <row r="14" spans="1:10" ht="125.1" customHeight="1" x14ac:dyDescent="0.2">
      <c r="A14" s="350" t="s">
        <v>273</v>
      </c>
      <c r="B14" s="351"/>
      <c r="C14" s="148"/>
      <c r="D14" s="148"/>
      <c r="E14" s="148"/>
      <c r="F14" s="148"/>
      <c r="G14" s="148"/>
      <c r="H14" s="148"/>
      <c r="I14" s="148"/>
      <c r="J14" s="149"/>
    </row>
    <row r="15" spans="1:10" ht="53.1" customHeight="1" x14ac:dyDescent="0.2">
      <c r="A15" s="342" t="s">
        <v>274</v>
      </c>
      <c r="B15" s="352"/>
      <c r="C15" s="148"/>
      <c r="D15" s="148"/>
      <c r="E15" s="148"/>
      <c r="F15" s="148"/>
      <c r="G15" s="148"/>
      <c r="H15" s="148"/>
      <c r="I15" s="148"/>
      <c r="J15" s="149"/>
    </row>
    <row r="16" spans="1:10" ht="53.1" customHeight="1" x14ac:dyDescent="0.2">
      <c r="A16" s="143" t="s">
        <v>275</v>
      </c>
      <c r="B16" s="147" t="s">
        <v>276</v>
      </c>
      <c r="C16" s="148"/>
      <c r="D16" s="148"/>
      <c r="E16" s="148"/>
      <c r="F16" s="148"/>
      <c r="G16" s="148"/>
      <c r="H16" s="148"/>
      <c r="I16" s="148"/>
      <c r="J16" s="149"/>
    </row>
    <row r="17" spans="1:10" ht="69" customHeight="1" x14ac:dyDescent="0.2">
      <c r="A17" s="143" t="s">
        <v>277</v>
      </c>
      <c r="B17" s="147" t="s">
        <v>278</v>
      </c>
      <c r="C17" s="148"/>
      <c r="D17" s="148"/>
      <c r="E17" s="148"/>
      <c r="F17" s="148"/>
      <c r="G17" s="148"/>
      <c r="H17" s="148"/>
      <c r="I17" s="148"/>
      <c r="J17" s="149"/>
    </row>
    <row r="18" spans="1:10" ht="78.95" customHeight="1" x14ac:dyDescent="0.2">
      <c r="A18" s="143" t="s">
        <v>279</v>
      </c>
      <c r="B18" s="147" t="s">
        <v>280</v>
      </c>
      <c r="C18" s="148"/>
      <c r="D18" s="148"/>
      <c r="E18" s="148"/>
      <c r="F18" s="148"/>
      <c r="G18" s="148"/>
      <c r="H18" s="148"/>
      <c r="I18" s="148"/>
      <c r="J18" s="149"/>
    </row>
    <row r="19" spans="1:10" ht="53.1" customHeight="1" x14ac:dyDescent="0.2">
      <c r="A19" s="143" t="s">
        <v>281</v>
      </c>
      <c r="B19" s="147" t="s">
        <v>19</v>
      </c>
      <c r="C19" s="141" t="s">
        <v>19</v>
      </c>
      <c r="D19" s="141" t="s">
        <v>19</v>
      </c>
      <c r="E19" s="141" t="s">
        <v>19</v>
      </c>
      <c r="F19" s="141" t="s">
        <v>19</v>
      </c>
      <c r="G19" s="141" t="s">
        <v>19</v>
      </c>
      <c r="H19" s="141" t="s">
        <v>19</v>
      </c>
      <c r="I19" s="141" t="s">
        <v>19</v>
      </c>
      <c r="J19" s="149" t="s">
        <v>19</v>
      </c>
    </row>
    <row r="20" spans="1:10" ht="53.1" customHeight="1" x14ac:dyDescent="0.2">
      <c r="A20" s="143" t="s">
        <v>282</v>
      </c>
      <c r="B20" s="147" t="s">
        <v>283</v>
      </c>
      <c r="C20" s="148"/>
      <c r="D20" s="148"/>
      <c r="E20" s="148"/>
      <c r="F20" s="148"/>
      <c r="G20" s="148"/>
      <c r="H20" s="148"/>
      <c r="I20" s="148"/>
      <c r="J20" s="149"/>
    </row>
    <row r="21" spans="1:10" ht="53.1" customHeight="1" x14ac:dyDescent="0.2">
      <c r="A21" s="143" t="s">
        <v>284</v>
      </c>
      <c r="B21" s="147" t="s">
        <v>285</v>
      </c>
      <c r="C21" s="148"/>
      <c r="D21" s="148"/>
      <c r="E21" s="148"/>
      <c r="F21" s="148"/>
      <c r="G21" s="148"/>
      <c r="H21" s="148"/>
      <c r="I21" s="148"/>
      <c r="J21" s="149"/>
    </row>
    <row r="22" spans="1:10" ht="53.1" customHeight="1" x14ac:dyDescent="0.2">
      <c r="A22" s="143" t="s">
        <v>286</v>
      </c>
      <c r="B22" s="147" t="s">
        <v>287</v>
      </c>
      <c r="C22" s="148"/>
      <c r="D22" s="148"/>
      <c r="E22" s="148"/>
      <c r="F22" s="148"/>
      <c r="G22" s="148"/>
      <c r="H22" s="148"/>
      <c r="I22" s="148"/>
      <c r="J22" s="149"/>
    </row>
    <row r="23" spans="1:10" ht="53.1" customHeight="1" x14ac:dyDescent="0.2">
      <c r="A23" s="143" t="s">
        <v>288</v>
      </c>
      <c r="B23" s="147" t="s">
        <v>289</v>
      </c>
      <c r="C23" s="148"/>
      <c r="D23" s="148"/>
      <c r="E23" s="148"/>
      <c r="F23" s="148"/>
      <c r="G23" s="148"/>
      <c r="H23" s="148"/>
      <c r="I23" s="148"/>
      <c r="J23" s="149"/>
    </row>
    <row r="24" spans="1:10" ht="53.1" customHeight="1" x14ac:dyDescent="0.2">
      <c r="A24" s="143" t="s">
        <v>290</v>
      </c>
      <c r="B24" s="147" t="s">
        <v>291</v>
      </c>
      <c r="C24" s="148"/>
      <c r="D24" s="148"/>
      <c r="E24" s="148"/>
      <c r="F24" s="148"/>
      <c r="G24" s="148"/>
      <c r="H24" s="148"/>
      <c r="I24" s="148"/>
      <c r="J24" s="149"/>
    </row>
    <row r="25" spans="1:10" ht="53.1" customHeight="1" x14ac:dyDescent="0.2">
      <c r="A25" s="143" t="s">
        <v>292</v>
      </c>
      <c r="B25" s="147" t="s">
        <v>293</v>
      </c>
      <c r="C25" s="148"/>
      <c r="D25" s="148"/>
      <c r="E25" s="148"/>
      <c r="F25" s="148"/>
      <c r="G25" s="148"/>
      <c r="H25" s="148"/>
      <c r="I25" s="148"/>
      <c r="J25" s="149"/>
    </row>
    <row r="26" spans="1:10" ht="53.1" customHeight="1" x14ac:dyDescent="0.2">
      <c r="A26" s="143" t="s">
        <v>294</v>
      </c>
      <c r="B26" s="147" t="s">
        <v>295</v>
      </c>
      <c r="C26" s="148"/>
      <c r="D26" s="148"/>
      <c r="E26" s="148"/>
      <c r="F26" s="148"/>
      <c r="G26" s="148"/>
      <c r="H26" s="148"/>
      <c r="I26" s="148"/>
      <c r="J26" s="149"/>
    </row>
    <row r="27" spans="1:10" ht="53.1" customHeight="1" x14ac:dyDescent="0.2">
      <c r="A27" s="344" t="s">
        <v>296</v>
      </c>
      <c r="B27" s="352"/>
      <c r="C27" s="148"/>
      <c r="D27" s="148"/>
      <c r="E27" s="148"/>
      <c r="F27" s="148"/>
      <c r="G27" s="148"/>
      <c r="H27" s="148"/>
      <c r="I27" s="148"/>
      <c r="J27" s="149"/>
    </row>
    <row r="28" spans="1:10" ht="53.1" customHeight="1" x14ac:dyDescent="0.2">
      <c r="A28" s="143" t="s">
        <v>297</v>
      </c>
      <c r="B28" s="147" t="s">
        <v>298</v>
      </c>
      <c r="C28" s="148"/>
      <c r="D28" s="148"/>
      <c r="E28" s="148"/>
      <c r="F28" s="148"/>
      <c r="G28" s="148"/>
      <c r="H28" s="148"/>
      <c r="I28" s="148"/>
      <c r="J28" s="149"/>
    </row>
    <row r="29" spans="1:10" ht="53.1" customHeight="1" x14ac:dyDescent="0.2">
      <c r="A29" s="143" t="s">
        <v>299</v>
      </c>
      <c r="B29" s="147" t="s">
        <v>291</v>
      </c>
      <c r="C29" s="148"/>
      <c r="D29" s="148"/>
      <c r="E29" s="148"/>
      <c r="F29" s="148"/>
      <c r="G29" s="148"/>
      <c r="H29" s="148"/>
      <c r="I29" s="148"/>
      <c r="J29" s="149"/>
    </row>
    <row r="30" spans="1:10" ht="53.1" customHeight="1" x14ac:dyDescent="0.2">
      <c r="A30" s="143" t="s">
        <v>300</v>
      </c>
      <c r="B30" s="147" t="s">
        <v>301</v>
      </c>
      <c r="C30" s="148"/>
      <c r="D30" s="148"/>
      <c r="E30" s="148"/>
      <c r="F30" s="148"/>
      <c r="G30" s="148"/>
      <c r="H30" s="148"/>
      <c r="I30" s="148"/>
      <c r="J30" s="149"/>
    </row>
    <row r="31" spans="1:10" ht="53.1" customHeight="1" thickBot="1" x14ac:dyDescent="0.25">
      <c r="A31" s="143" t="s">
        <v>302</v>
      </c>
      <c r="B31" s="150" t="s">
        <v>303</v>
      </c>
      <c r="C31" s="151"/>
      <c r="D31" s="151"/>
      <c r="E31" s="151"/>
      <c r="F31" s="151"/>
      <c r="G31" s="151"/>
      <c r="H31" s="151"/>
      <c r="I31" s="151"/>
      <c r="J31" s="152"/>
    </row>
    <row r="32" spans="1:10" ht="53.1" customHeight="1" x14ac:dyDescent="0.2">
      <c r="A32" s="141" t="s">
        <v>304</v>
      </c>
      <c r="B32" s="153" t="s">
        <v>305</v>
      </c>
    </row>
    <row r="33" spans="1:2" ht="53.1" customHeight="1" x14ac:dyDescent="0.2">
      <c r="A33" s="141" t="s">
        <v>306</v>
      </c>
      <c r="B33" s="141" t="s">
        <v>291</v>
      </c>
    </row>
    <row r="34" spans="1:2" ht="53.1" customHeight="1" x14ac:dyDescent="0.2">
      <c r="A34" s="141" t="s">
        <v>294</v>
      </c>
      <c r="B34" s="141" t="s">
        <v>295</v>
      </c>
    </row>
    <row r="35" spans="1:2" ht="53.1" customHeight="1" x14ac:dyDescent="0.2">
      <c r="A35" s="141" t="s">
        <v>292</v>
      </c>
      <c r="B35" s="141" t="s">
        <v>307</v>
      </c>
    </row>
    <row r="36" spans="1:2" ht="53.1" customHeight="1" x14ac:dyDescent="0.2">
      <c r="A36" s="342" t="s">
        <v>308</v>
      </c>
      <c r="B36" s="343"/>
    </row>
    <row r="37" spans="1:2" ht="69" customHeight="1" x14ac:dyDescent="0.2">
      <c r="A37" s="141" t="s">
        <v>309</v>
      </c>
      <c r="B37" s="154" t="s">
        <v>310</v>
      </c>
    </row>
    <row r="38" spans="1:2" ht="35.1" customHeight="1" x14ac:dyDescent="0.2">
      <c r="A38" s="344" t="s">
        <v>311</v>
      </c>
      <c r="B38" s="343"/>
    </row>
    <row r="39" spans="1:2" ht="93.95" customHeight="1" x14ac:dyDescent="0.2">
      <c r="A39" s="155" t="s">
        <v>312</v>
      </c>
      <c r="B39" s="155" t="s">
        <v>313</v>
      </c>
    </row>
  </sheetData>
  <mergeCells count="8">
    <mergeCell ref="A36:B36"/>
    <mergeCell ref="A38:B38"/>
    <mergeCell ref="A4:A5"/>
    <mergeCell ref="B4:B5"/>
    <mergeCell ref="A6:B6"/>
    <mergeCell ref="A14:B14"/>
    <mergeCell ref="A15:B15"/>
    <mergeCell ref="A27:B27"/>
  </mergeCells>
  <printOptions horizontalCentered="1"/>
  <pageMargins left="0.47244094488188981" right="0.51181102362204722" top="0.98425196850393704" bottom="0.98425196850393704" header="0.51181102362204722" footer="0.51181102362204722"/>
  <pageSetup paperSize="9" scale="81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34"/>
  <sheetViews>
    <sheetView showGridLines="0" view="pageLayout" topLeftCell="A134" workbookViewId="0">
      <selection activeCell="A93" sqref="A92:A93"/>
    </sheetView>
  </sheetViews>
  <sheetFormatPr baseColWidth="10" defaultRowHeight="12.75" x14ac:dyDescent="0.2"/>
  <cols>
    <col min="1" max="1" width="11.42578125" customWidth="1"/>
  </cols>
  <sheetData>
    <row r="234" spans="1:1" x14ac:dyDescent="0.2">
      <c r="A234" t="s">
        <v>197</v>
      </c>
    </row>
  </sheetData>
  <phoneticPr fontId="19" type="noConversion"/>
  <pageMargins left="0.75" right="0.75" top="1" bottom="1" header="0.5" footer="0.5"/>
  <pageSetup paperSize="9" scale="60" orientation="portrait" horizontalDpi="4294967292" verticalDpi="4294967292" r:id="rId1"/>
  <drawing r:id="rId2"/>
  <extLst>
    <ext xmlns:mx="http://schemas.microsoft.com/office/mac/excel/2008/main" uri="{64002731-A6B0-56B0-2670-7721B7C09600}">
      <mx:PLV Mode="1" OnePage="0" WScale="6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7"/>
  <sheetViews>
    <sheetView showGridLines="0" showZeros="0" showOutlineSymbols="0" view="pageLayout" workbookViewId="0">
      <selection sqref="A1:H64"/>
    </sheetView>
  </sheetViews>
  <sheetFormatPr baseColWidth="10" defaultColWidth="11.42578125" defaultRowHeight="15" customHeight="1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x14ac:dyDescent="0.2">
      <c r="A1" s="158"/>
      <c r="B1" s="159"/>
      <c r="C1" s="159"/>
      <c r="D1" s="160"/>
      <c r="E1" s="161"/>
      <c r="F1" s="161"/>
      <c r="G1" s="162"/>
      <c r="H1" s="162"/>
    </row>
    <row r="2" spans="1:8" ht="15" customHeight="1" x14ac:dyDescent="0.2">
      <c r="A2" s="163"/>
      <c r="B2" s="162"/>
      <c r="C2" s="162"/>
      <c r="D2" s="164"/>
      <c r="E2" s="165"/>
      <c r="F2" s="162"/>
      <c r="G2" s="162"/>
      <c r="H2" s="162"/>
    </row>
    <row r="3" spans="1:8" ht="15" customHeight="1" x14ac:dyDescent="0.2">
      <c r="A3" s="161"/>
      <c r="B3" s="162"/>
      <c r="C3" s="166" t="s">
        <v>42</v>
      </c>
      <c r="D3" s="353"/>
      <c r="E3" s="354"/>
      <c r="F3" s="162"/>
      <c r="G3" s="162"/>
      <c r="H3" s="162"/>
    </row>
    <row r="4" spans="1:8" ht="15" customHeight="1" x14ac:dyDescent="0.2">
      <c r="A4" s="161"/>
      <c r="B4" s="162"/>
      <c r="C4" s="167"/>
      <c r="D4" s="168"/>
      <c r="E4" s="162"/>
      <c r="F4" s="162"/>
      <c r="G4" s="162"/>
      <c r="H4" s="162"/>
    </row>
    <row r="5" spans="1:8" ht="15" customHeight="1" x14ac:dyDescent="0.2">
      <c r="A5" s="161" t="s">
        <v>43</v>
      </c>
      <c r="B5" s="162"/>
      <c r="C5" s="167"/>
      <c r="D5" s="168"/>
      <c r="E5" s="162"/>
      <c r="F5" s="162"/>
      <c r="G5" s="162"/>
      <c r="H5" s="162"/>
    </row>
    <row r="6" spans="1:8" ht="15" customHeight="1" x14ac:dyDescent="0.2">
      <c r="A6" s="161"/>
      <c r="B6" s="162"/>
      <c r="C6" s="162"/>
      <c r="D6" s="168"/>
      <c r="E6" s="162"/>
      <c r="F6" s="162"/>
      <c r="G6" s="162"/>
      <c r="H6" s="162"/>
    </row>
    <row r="7" spans="1:8" ht="15" customHeight="1" thickBot="1" x14ac:dyDescent="0.25">
      <c r="A7" s="163"/>
      <c r="B7" s="162"/>
      <c r="C7" s="162"/>
      <c r="D7" s="168"/>
      <c r="E7" s="162"/>
      <c r="F7" s="162"/>
      <c r="G7" s="162"/>
      <c r="H7" s="162"/>
    </row>
    <row r="8" spans="1:8" s="36" customFormat="1" ht="15" customHeight="1" thickTop="1" x14ac:dyDescent="0.2">
      <c r="A8" s="41"/>
      <c r="B8" s="169" t="s">
        <v>44</v>
      </c>
      <c r="C8" s="170">
        <v>1</v>
      </c>
      <c r="D8" s="42" t="s">
        <v>159</v>
      </c>
      <c r="E8" s="43"/>
      <c r="F8" s="161"/>
      <c r="G8" s="42" t="s">
        <v>160</v>
      </c>
      <c r="H8" s="43"/>
    </row>
    <row r="9" spans="1:8" s="36" customFormat="1" ht="15" customHeight="1" x14ac:dyDescent="0.2">
      <c r="A9" s="44"/>
      <c r="B9" s="171" t="s">
        <v>45</v>
      </c>
      <c r="C9" s="172" t="s">
        <v>315</v>
      </c>
      <c r="D9" s="45" t="s">
        <v>46</v>
      </c>
      <c r="E9" s="46" t="s">
        <v>47</v>
      </c>
      <c r="F9" s="161"/>
      <c r="G9" s="45" t="s">
        <v>46</v>
      </c>
      <c r="H9" s="46" t="s">
        <v>47</v>
      </c>
    </row>
    <row r="10" spans="1:8" s="47" customFormat="1" ht="20.100000000000001" customHeight="1" x14ac:dyDescent="0.2">
      <c r="A10" s="173"/>
      <c r="B10" s="174" t="s">
        <v>161</v>
      </c>
      <c r="C10" s="171"/>
      <c r="D10" s="175">
        <v>1</v>
      </c>
      <c r="E10" s="77"/>
      <c r="F10" s="176"/>
      <c r="G10" s="175">
        <v>1</v>
      </c>
      <c r="H10" s="77"/>
    </row>
    <row r="11" spans="1:8" ht="15" customHeight="1" x14ac:dyDescent="0.2">
      <c r="A11" s="177" t="s">
        <v>48</v>
      </c>
      <c r="B11" s="178" t="s">
        <v>49</v>
      </c>
      <c r="C11" s="174"/>
      <c r="D11" s="179"/>
      <c r="E11" s="180"/>
      <c r="F11" s="162"/>
      <c r="G11" s="181"/>
      <c r="H11" s="180"/>
    </row>
    <row r="12" spans="1:8" ht="15" customHeight="1" x14ac:dyDescent="0.2">
      <c r="A12" s="177" t="s">
        <v>50</v>
      </c>
      <c r="B12" s="178" t="s">
        <v>51</v>
      </c>
      <c r="C12" s="174"/>
      <c r="D12" s="179"/>
      <c r="E12" s="180"/>
      <c r="F12" s="162"/>
      <c r="G12" s="181"/>
      <c r="H12" s="180"/>
    </row>
    <row r="13" spans="1:8" ht="12.75" x14ac:dyDescent="0.2">
      <c r="A13" s="182" t="s">
        <v>52</v>
      </c>
      <c r="B13" s="183" t="s">
        <v>53</v>
      </c>
      <c r="C13" s="171"/>
      <c r="D13" s="78"/>
      <c r="E13" s="184">
        <f>D13*$E$10</f>
        <v>0</v>
      </c>
      <c r="F13" s="162"/>
      <c r="G13" s="78"/>
      <c r="H13" s="184">
        <f>G13*$H$10</f>
        <v>0</v>
      </c>
    </row>
    <row r="14" spans="1:8" ht="12.75" x14ac:dyDescent="0.2">
      <c r="A14" s="182" t="s">
        <v>54</v>
      </c>
      <c r="B14" s="183" t="s">
        <v>55</v>
      </c>
      <c r="C14" s="171"/>
      <c r="D14" s="78"/>
      <c r="E14" s="184">
        <f>D14*$E$10</f>
        <v>0</v>
      </c>
      <c r="F14" s="162"/>
      <c r="G14" s="78"/>
      <c r="H14" s="184">
        <f>G14*$H$10</f>
        <v>0</v>
      </c>
    </row>
    <row r="15" spans="1:8" ht="12.75" x14ac:dyDescent="0.2">
      <c r="A15" s="182" t="s">
        <v>56</v>
      </c>
      <c r="B15" s="183" t="s">
        <v>57</v>
      </c>
      <c r="C15" s="171"/>
      <c r="D15" s="78"/>
      <c r="E15" s="184">
        <f>D15*$E$10</f>
        <v>0</v>
      </c>
      <c r="F15" s="162"/>
      <c r="G15" s="185"/>
      <c r="H15" s="184"/>
    </row>
    <row r="16" spans="1:8" ht="12.75" x14ac:dyDescent="0.2">
      <c r="A16" s="182" t="s">
        <v>58</v>
      </c>
      <c r="B16" s="183" t="s">
        <v>59</v>
      </c>
      <c r="C16" s="171"/>
      <c r="D16" s="78"/>
      <c r="E16" s="184">
        <f>D16*$E$10</f>
        <v>0</v>
      </c>
      <c r="F16" s="162"/>
      <c r="G16" s="185"/>
      <c r="H16" s="184"/>
    </row>
    <row r="17" spans="1:8" ht="12.75" x14ac:dyDescent="0.2">
      <c r="A17" s="182" t="s">
        <v>158</v>
      </c>
      <c r="B17" s="186" t="s">
        <v>162</v>
      </c>
      <c r="C17" s="187"/>
      <c r="D17" s="79"/>
      <c r="E17" s="184">
        <f>D17*$E$10</f>
        <v>0</v>
      </c>
      <c r="F17" s="162"/>
      <c r="G17" s="79"/>
      <c r="H17" s="184">
        <f>G17*$H$10</f>
        <v>0</v>
      </c>
    </row>
    <row r="18" spans="1:8" ht="15" customHeight="1" x14ac:dyDescent="0.2">
      <c r="A18" s="182"/>
      <c r="B18" s="188" t="s">
        <v>60</v>
      </c>
      <c r="C18" s="187"/>
      <c r="D18" s="189">
        <f>SUM(D13:D17)</f>
        <v>0</v>
      </c>
      <c r="E18" s="190">
        <f>SUM(E13:E17)</f>
        <v>0</v>
      </c>
      <c r="F18" s="162"/>
      <c r="G18" s="189">
        <f>SUM(G13:G17)</f>
        <v>0</v>
      </c>
      <c r="H18" s="190">
        <f>SUM(H13:H17)</f>
        <v>0</v>
      </c>
    </row>
    <row r="19" spans="1:8" ht="15" customHeight="1" x14ac:dyDescent="0.2">
      <c r="A19" s="191" t="s">
        <v>61</v>
      </c>
      <c r="B19" s="178" t="s">
        <v>62</v>
      </c>
      <c r="C19" s="174"/>
      <c r="D19" s="179"/>
      <c r="E19" s="180"/>
      <c r="F19" s="162"/>
      <c r="G19" s="181"/>
      <c r="H19" s="180"/>
    </row>
    <row r="20" spans="1:8" ht="9" customHeight="1" x14ac:dyDescent="0.2">
      <c r="A20" s="182" t="s">
        <v>63</v>
      </c>
      <c r="B20" s="192" t="s">
        <v>64</v>
      </c>
      <c r="C20" s="193"/>
      <c r="D20" s="78"/>
      <c r="E20" s="184">
        <f t="shared" ref="E20:E25" si="0">D20*$E$10</f>
        <v>0</v>
      </c>
      <c r="F20" s="162"/>
      <c r="G20" s="78"/>
      <c r="H20" s="184">
        <f t="shared" ref="H20:H24" si="1">G20*$H$10</f>
        <v>0</v>
      </c>
    </row>
    <row r="21" spans="1:8" ht="12.75" x14ac:dyDescent="0.2">
      <c r="A21" s="182" t="s">
        <v>65</v>
      </c>
      <c r="B21" s="183" t="s">
        <v>66</v>
      </c>
      <c r="C21" s="171"/>
      <c r="D21" s="78"/>
      <c r="E21" s="184">
        <f t="shared" si="0"/>
        <v>0</v>
      </c>
      <c r="F21" s="162"/>
      <c r="G21" s="78"/>
      <c r="H21" s="184">
        <f t="shared" si="1"/>
        <v>0</v>
      </c>
    </row>
    <row r="22" spans="1:8" ht="12.75" x14ac:dyDescent="0.2">
      <c r="A22" s="182" t="s">
        <v>67</v>
      </c>
      <c r="B22" s="183" t="s">
        <v>68</v>
      </c>
      <c r="C22" s="171"/>
      <c r="D22" s="78"/>
      <c r="E22" s="184">
        <f t="shared" si="0"/>
        <v>0</v>
      </c>
      <c r="F22" s="162"/>
      <c r="G22" s="78"/>
      <c r="H22" s="184">
        <f t="shared" si="1"/>
        <v>0</v>
      </c>
    </row>
    <row r="23" spans="1:8" ht="12.75" x14ac:dyDescent="0.2">
      <c r="A23" s="182" t="s">
        <v>69</v>
      </c>
      <c r="B23" s="186" t="s">
        <v>70</v>
      </c>
      <c r="C23" s="187"/>
      <c r="D23" s="78"/>
      <c r="E23" s="184">
        <f t="shared" si="0"/>
        <v>0</v>
      </c>
      <c r="F23" s="162"/>
      <c r="G23" s="78"/>
      <c r="H23" s="184">
        <f t="shared" si="1"/>
        <v>0</v>
      </c>
    </row>
    <row r="24" spans="1:8" ht="12.75" x14ac:dyDescent="0.2">
      <c r="A24" s="173" t="s">
        <v>71</v>
      </c>
      <c r="B24" s="183" t="s">
        <v>72</v>
      </c>
      <c r="C24" s="194"/>
      <c r="D24" s="78"/>
      <c r="E24" s="195">
        <f t="shared" si="0"/>
        <v>0</v>
      </c>
      <c r="F24" s="162"/>
      <c r="G24" s="78"/>
      <c r="H24" s="184">
        <f t="shared" si="1"/>
        <v>0</v>
      </c>
    </row>
    <row r="25" spans="1:8" ht="12.75" x14ac:dyDescent="0.2">
      <c r="A25" s="182" t="s">
        <v>73</v>
      </c>
      <c r="B25" s="192" t="s">
        <v>74</v>
      </c>
      <c r="C25" s="193"/>
      <c r="D25" s="196">
        <f>SUM(D20:D24)*D18</f>
        <v>0</v>
      </c>
      <c r="E25" s="184">
        <f t="shared" si="0"/>
        <v>0</v>
      </c>
      <c r="F25" s="162"/>
      <c r="G25" s="196">
        <f>SUM(G20:G24)*G18</f>
        <v>0</v>
      </c>
      <c r="H25" s="184">
        <f>G25*$H$10</f>
        <v>0</v>
      </c>
    </row>
    <row r="26" spans="1:8" ht="15" customHeight="1" x14ac:dyDescent="0.2">
      <c r="A26" s="182"/>
      <c r="B26" s="188" t="s">
        <v>75</v>
      </c>
      <c r="C26" s="187"/>
      <c r="D26" s="197">
        <f>SUM(D20:D25)</f>
        <v>0</v>
      </c>
      <c r="E26" s="198">
        <f>SUM(E20:E25)</f>
        <v>0</v>
      </c>
      <c r="F26" s="162"/>
      <c r="G26" s="197">
        <f>SUM(G20:G25)</f>
        <v>0</v>
      </c>
      <c r="H26" s="198">
        <f>SUM(H20:H25)</f>
        <v>0</v>
      </c>
    </row>
    <row r="27" spans="1:8" ht="15" customHeight="1" x14ac:dyDescent="0.2">
      <c r="A27" s="191" t="s">
        <v>76</v>
      </c>
      <c r="B27" s="178" t="s">
        <v>77</v>
      </c>
      <c r="C27" s="174"/>
      <c r="D27" s="179"/>
      <c r="E27" s="180"/>
      <c r="F27" s="162"/>
      <c r="G27" s="181"/>
      <c r="H27" s="180"/>
    </row>
    <row r="28" spans="1:8" ht="12.75" x14ac:dyDescent="0.2">
      <c r="A28" s="182" t="s">
        <v>78</v>
      </c>
      <c r="B28" s="192" t="s">
        <v>79</v>
      </c>
      <c r="C28" s="193"/>
      <c r="D28" s="78"/>
      <c r="E28" s="184">
        <f>D28*$E$10</f>
        <v>0</v>
      </c>
      <c r="F28" s="162"/>
      <c r="G28" s="78"/>
      <c r="H28" s="184">
        <f t="shared" ref="H28:H32" si="2">G28*$H$10</f>
        <v>0</v>
      </c>
    </row>
    <row r="29" spans="1:8" ht="12.75" x14ac:dyDescent="0.2">
      <c r="A29" s="182" t="s">
        <v>80</v>
      </c>
      <c r="B29" s="183" t="s">
        <v>81</v>
      </c>
      <c r="C29" s="171"/>
      <c r="D29" s="78"/>
      <c r="E29" s="184">
        <f>D29*$E$10</f>
        <v>0</v>
      </c>
      <c r="F29" s="162"/>
      <c r="G29" s="78"/>
      <c r="H29" s="184">
        <f t="shared" si="2"/>
        <v>0</v>
      </c>
    </row>
    <row r="30" spans="1:8" ht="12.75" x14ac:dyDescent="0.2">
      <c r="A30" s="182" t="s">
        <v>82</v>
      </c>
      <c r="B30" s="183" t="s">
        <v>83</v>
      </c>
      <c r="C30" s="171"/>
      <c r="D30" s="78"/>
      <c r="E30" s="184">
        <f>D30*$E$10</f>
        <v>0</v>
      </c>
      <c r="F30" s="162"/>
      <c r="G30" s="78"/>
      <c r="H30" s="184">
        <f t="shared" si="2"/>
        <v>0</v>
      </c>
    </row>
    <row r="31" spans="1:8" ht="12.75" x14ac:dyDescent="0.2">
      <c r="A31" s="182" t="s">
        <v>84</v>
      </c>
      <c r="B31" s="183" t="s">
        <v>85</v>
      </c>
      <c r="C31" s="171"/>
      <c r="D31" s="78"/>
      <c r="E31" s="184">
        <f>D31*$E$10</f>
        <v>0</v>
      </c>
      <c r="F31" s="162"/>
      <c r="G31" s="78"/>
      <c r="H31" s="184">
        <f t="shared" si="2"/>
        <v>0</v>
      </c>
    </row>
    <row r="32" spans="1:8" ht="12.75" x14ac:dyDescent="0.2">
      <c r="A32" s="182" t="s">
        <v>163</v>
      </c>
      <c r="B32" s="186" t="s">
        <v>164</v>
      </c>
      <c r="C32" s="187"/>
      <c r="D32" s="78"/>
      <c r="E32" s="184">
        <f>D32*$E$10</f>
        <v>0</v>
      </c>
      <c r="F32" s="162"/>
      <c r="G32" s="78"/>
      <c r="H32" s="184">
        <f t="shared" si="2"/>
        <v>0</v>
      </c>
    </row>
    <row r="33" spans="1:8" ht="15" customHeight="1" x14ac:dyDescent="0.2">
      <c r="A33" s="182"/>
      <c r="B33" s="188" t="s">
        <v>86</v>
      </c>
      <c r="C33" s="187"/>
      <c r="D33" s="197">
        <f>SUM(D28:D32)</f>
        <v>0</v>
      </c>
      <c r="E33" s="198">
        <f>SUM(E28:E32)</f>
        <v>0</v>
      </c>
      <c r="F33" s="162"/>
      <c r="G33" s="197">
        <f>SUM(G28:G32)</f>
        <v>0</v>
      </c>
      <c r="H33" s="198">
        <f>SUM(H28:H32)</f>
        <v>0</v>
      </c>
    </row>
    <row r="34" spans="1:8" ht="15" customHeight="1" x14ac:dyDescent="0.2">
      <c r="A34" s="191" t="s">
        <v>87</v>
      </c>
      <c r="B34" s="178" t="s">
        <v>88</v>
      </c>
      <c r="C34" s="174"/>
      <c r="D34" s="179"/>
      <c r="E34" s="180"/>
      <c r="F34" s="162"/>
      <c r="G34" s="181"/>
      <c r="H34" s="180"/>
    </row>
    <row r="35" spans="1:8" ht="12.75" x14ac:dyDescent="0.2">
      <c r="A35" s="182" t="s">
        <v>89</v>
      </c>
      <c r="B35" s="192" t="s">
        <v>90</v>
      </c>
      <c r="C35" s="193"/>
      <c r="D35" s="78"/>
      <c r="E35" s="184">
        <f>D35*$E$10</f>
        <v>0</v>
      </c>
      <c r="F35" s="162"/>
      <c r="G35" s="78"/>
      <c r="H35" s="184">
        <f t="shared" ref="H35:H39" si="3">G35*$H$10</f>
        <v>0</v>
      </c>
    </row>
    <row r="36" spans="1:8" ht="12.75" x14ac:dyDescent="0.2">
      <c r="A36" s="182" t="s">
        <v>91</v>
      </c>
      <c r="B36" s="183" t="s">
        <v>92</v>
      </c>
      <c r="C36" s="171"/>
      <c r="D36" s="78"/>
      <c r="E36" s="184">
        <f>D36*$E$10</f>
        <v>0</v>
      </c>
      <c r="F36" s="162"/>
      <c r="G36" s="78"/>
      <c r="H36" s="184">
        <f t="shared" si="3"/>
        <v>0</v>
      </c>
    </row>
    <row r="37" spans="1:8" ht="12.75" x14ac:dyDescent="0.2">
      <c r="A37" s="182" t="s">
        <v>93</v>
      </c>
      <c r="B37" s="183" t="s">
        <v>94</v>
      </c>
      <c r="C37" s="171"/>
      <c r="D37" s="78"/>
      <c r="E37" s="184">
        <f>D37*$E$10</f>
        <v>0</v>
      </c>
      <c r="F37" s="162"/>
      <c r="G37" s="78"/>
      <c r="H37" s="184">
        <f t="shared" si="3"/>
        <v>0</v>
      </c>
    </row>
    <row r="38" spans="1:8" ht="12.75" x14ac:dyDescent="0.2">
      <c r="A38" s="182" t="s">
        <v>95</v>
      </c>
      <c r="B38" s="183" t="s">
        <v>96</v>
      </c>
      <c r="C38" s="171"/>
      <c r="D38" s="78"/>
      <c r="E38" s="184">
        <f>D38*$E$10</f>
        <v>0</v>
      </c>
      <c r="F38" s="162"/>
      <c r="G38" s="78"/>
      <c r="H38" s="184">
        <f t="shared" si="3"/>
        <v>0</v>
      </c>
    </row>
    <row r="39" spans="1:8" ht="12.75" x14ac:dyDescent="0.2">
      <c r="A39" s="182" t="s">
        <v>97</v>
      </c>
      <c r="B39" s="183" t="s">
        <v>98</v>
      </c>
      <c r="C39" s="171"/>
      <c r="D39" s="78"/>
      <c r="E39" s="184">
        <f>D39*$E$10</f>
        <v>0</v>
      </c>
      <c r="F39" s="162"/>
      <c r="G39" s="78"/>
      <c r="H39" s="184">
        <f t="shared" si="3"/>
        <v>0</v>
      </c>
    </row>
    <row r="40" spans="1:8" ht="15" customHeight="1" x14ac:dyDescent="0.2">
      <c r="A40" s="182"/>
      <c r="B40" s="188" t="s">
        <v>99</v>
      </c>
      <c r="C40" s="187"/>
      <c r="D40" s="197">
        <f>SUM(D35:D39)</f>
        <v>0</v>
      </c>
      <c r="E40" s="198">
        <f>SUM(E35:E39)</f>
        <v>0</v>
      </c>
      <c r="F40" s="162"/>
      <c r="G40" s="197">
        <f>SUM(G35:G39)</f>
        <v>0</v>
      </c>
      <c r="H40" s="198">
        <f>SUM(H35:H39)</f>
        <v>0</v>
      </c>
    </row>
    <row r="41" spans="1:8" ht="15" customHeight="1" x14ac:dyDescent="0.2">
      <c r="A41" s="191" t="s">
        <v>100</v>
      </c>
      <c r="B41" s="178" t="s">
        <v>101</v>
      </c>
      <c r="C41" s="174"/>
      <c r="D41" s="179"/>
      <c r="E41" s="180"/>
      <c r="F41" s="162"/>
      <c r="G41" s="181"/>
      <c r="H41" s="180"/>
    </row>
    <row r="42" spans="1:8" ht="12.75" x14ac:dyDescent="0.2">
      <c r="A42" s="182" t="s">
        <v>102</v>
      </c>
      <c r="B42" s="192" t="s">
        <v>103</v>
      </c>
      <c r="C42" s="193"/>
      <c r="D42" s="78"/>
      <c r="E42" s="184">
        <f>D42*$E$10</f>
        <v>0</v>
      </c>
      <c r="F42" s="162"/>
      <c r="G42" s="78"/>
      <c r="H42" s="184">
        <f t="shared" ref="H42:H45" si="4">G42*$H$10</f>
        <v>0</v>
      </c>
    </row>
    <row r="43" spans="1:8" ht="12.75" x14ac:dyDescent="0.2">
      <c r="A43" s="182" t="s">
        <v>104</v>
      </c>
      <c r="B43" s="183" t="s">
        <v>105</v>
      </c>
      <c r="C43" s="171"/>
      <c r="D43" s="78"/>
      <c r="E43" s="184">
        <f>D43*$E$10</f>
        <v>0</v>
      </c>
      <c r="F43" s="162"/>
      <c r="G43" s="78"/>
      <c r="H43" s="184">
        <f t="shared" si="4"/>
        <v>0</v>
      </c>
    </row>
    <row r="44" spans="1:8" ht="12.75" x14ac:dyDescent="0.2">
      <c r="A44" s="182" t="s">
        <v>106</v>
      </c>
      <c r="B44" s="183" t="s">
        <v>107</v>
      </c>
      <c r="C44" s="171"/>
      <c r="D44" s="78"/>
      <c r="E44" s="184">
        <f>D44*$E$10</f>
        <v>0</v>
      </c>
      <c r="F44" s="162"/>
      <c r="G44" s="78"/>
      <c r="H44" s="184">
        <f t="shared" si="4"/>
        <v>0</v>
      </c>
    </row>
    <row r="45" spans="1:8" ht="12.75" x14ac:dyDescent="0.2">
      <c r="A45" s="182" t="s">
        <v>108</v>
      </c>
      <c r="B45" s="183" t="s">
        <v>109</v>
      </c>
      <c r="C45" s="171"/>
      <c r="D45" s="78"/>
      <c r="E45" s="184">
        <f>D45*$E$10</f>
        <v>0</v>
      </c>
      <c r="F45" s="162"/>
      <c r="G45" s="78"/>
      <c r="H45" s="184">
        <f t="shared" si="4"/>
        <v>0</v>
      </c>
    </row>
    <row r="46" spans="1:8" ht="15" customHeight="1" x14ac:dyDescent="0.2">
      <c r="A46" s="182"/>
      <c r="B46" s="178" t="s">
        <v>110</v>
      </c>
      <c r="C46" s="171"/>
      <c r="D46" s="197">
        <f>SUM(D42:D45)</f>
        <v>0</v>
      </c>
      <c r="E46" s="198">
        <f>SUM(E42:E45)</f>
        <v>0</v>
      </c>
      <c r="F46" s="162"/>
      <c r="G46" s="197">
        <f>SUM(G42:G45)</f>
        <v>0</v>
      </c>
      <c r="H46" s="198">
        <f>SUM(H42:H45)</f>
        <v>0</v>
      </c>
    </row>
    <row r="47" spans="1:8" ht="15" customHeight="1" x14ac:dyDescent="0.2">
      <c r="A47" s="177" t="s">
        <v>111</v>
      </c>
      <c r="B47" s="178" t="s">
        <v>112</v>
      </c>
      <c r="C47" s="199"/>
      <c r="D47" s="197">
        <f>D18+D26+D33+D40+D46</f>
        <v>0</v>
      </c>
      <c r="E47" s="198">
        <f>E18+E26+E33+E40+E46</f>
        <v>0</v>
      </c>
      <c r="F47" s="162"/>
      <c r="G47" s="197">
        <f>G18+G26+G33+G40+G46</f>
        <v>0</v>
      </c>
      <c r="H47" s="198">
        <f>H18+H26+H33+H40+H46</f>
        <v>0</v>
      </c>
    </row>
    <row r="48" spans="1:8" ht="12.75" x14ac:dyDescent="0.2">
      <c r="A48" s="182" t="s">
        <v>113</v>
      </c>
      <c r="B48" s="183" t="s">
        <v>114</v>
      </c>
      <c r="C48" s="171"/>
      <c r="D48" s="78"/>
      <c r="E48" s="184">
        <f>D48*$E$10</f>
        <v>0</v>
      </c>
      <c r="F48" s="162"/>
      <c r="G48" s="78"/>
      <c r="H48" s="184">
        <f>G48*$E$10</f>
        <v>0</v>
      </c>
    </row>
    <row r="49" spans="1:8" ht="15" customHeight="1" x14ac:dyDescent="0.2">
      <c r="A49" s="200" t="s">
        <v>115</v>
      </c>
      <c r="B49" s="188" t="s">
        <v>116</v>
      </c>
      <c r="C49" s="201"/>
      <c r="D49" s="197">
        <f>D47+D48</f>
        <v>0</v>
      </c>
      <c r="E49" s="198">
        <f>E47+E48</f>
        <v>0</v>
      </c>
      <c r="F49" s="162"/>
      <c r="G49" s="197">
        <f>G47+G48</f>
        <v>0</v>
      </c>
      <c r="H49" s="198">
        <f>H47+H48</f>
        <v>0</v>
      </c>
    </row>
    <row r="50" spans="1:8" ht="6.75" customHeight="1" x14ac:dyDescent="0.2">
      <c r="A50" s="173"/>
      <c r="B50" s="194"/>
      <c r="C50" s="194"/>
      <c r="D50" s="202"/>
      <c r="E50" s="195"/>
      <c r="F50" s="162"/>
      <c r="G50" s="203"/>
      <c r="H50" s="195"/>
    </row>
    <row r="51" spans="1:8" ht="15" customHeight="1" x14ac:dyDescent="0.2">
      <c r="A51" s="191" t="s">
        <v>117</v>
      </c>
      <c r="B51" s="174"/>
      <c r="C51" s="199"/>
      <c r="D51" s="175">
        <f>D10+D49</f>
        <v>1</v>
      </c>
      <c r="E51" s="198">
        <f>E10+E49</f>
        <v>0</v>
      </c>
      <c r="F51" s="162"/>
      <c r="G51" s="175">
        <f>G10+G49</f>
        <v>1</v>
      </c>
      <c r="H51" s="198">
        <f>H10+H49</f>
        <v>0</v>
      </c>
    </row>
    <row r="52" spans="1:8" ht="6.75" customHeight="1" x14ac:dyDescent="0.2">
      <c r="A52" s="173"/>
      <c r="B52" s="194"/>
      <c r="C52" s="194"/>
      <c r="D52" s="202"/>
      <c r="E52" s="195"/>
      <c r="F52" s="162"/>
      <c r="G52" s="203"/>
      <c r="H52" s="195"/>
    </row>
    <row r="53" spans="1:8" ht="15" customHeight="1" x14ac:dyDescent="0.2">
      <c r="A53" s="191" t="s">
        <v>118</v>
      </c>
      <c r="B53" s="174"/>
      <c r="C53" s="199"/>
      <c r="D53" s="355" t="str">
        <f>IF(E51=0,"",(E10+E18+E26+E42)/E51)</f>
        <v/>
      </c>
      <c r="E53" s="356"/>
      <c r="F53" s="162"/>
      <c r="G53" s="355" t="str">
        <f>IF(H51=0,"",(H10+H18+H26+H42)/H51)</f>
        <v/>
      </c>
      <c r="H53" s="356"/>
    </row>
    <row r="54" spans="1:8" ht="6.75" customHeight="1" x14ac:dyDescent="0.2">
      <c r="A54" s="173"/>
      <c r="B54" s="174"/>
      <c r="C54" s="174"/>
      <c r="D54" s="1"/>
      <c r="E54" s="2"/>
      <c r="F54" s="162"/>
      <c r="G54" s="48"/>
      <c r="H54" s="2"/>
    </row>
    <row r="55" spans="1:8" ht="15" customHeight="1" x14ac:dyDescent="0.2">
      <c r="A55" s="191" t="s">
        <v>119</v>
      </c>
      <c r="B55" s="174"/>
      <c r="C55" s="199"/>
      <c r="D55" s="80">
        <v>0.3</v>
      </c>
      <c r="E55" s="77"/>
      <c r="F55" s="204"/>
      <c r="G55" s="80">
        <v>0.3</v>
      </c>
      <c r="H55" s="77"/>
    </row>
    <row r="56" spans="1:8" ht="6.75" customHeight="1" x14ac:dyDescent="0.2">
      <c r="A56" s="173"/>
      <c r="B56" s="174"/>
      <c r="C56" s="174"/>
      <c r="D56" s="84"/>
      <c r="E56" s="85"/>
      <c r="F56" s="204"/>
      <c r="G56" s="86"/>
      <c r="H56" s="85"/>
    </row>
    <row r="57" spans="1:8" ht="15" customHeight="1" thickBot="1" x14ac:dyDescent="0.25">
      <c r="A57" s="205" t="s">
        <v>120</v>
      </c>
      <c r="B57" s="206"/>
      <c r="C57" s="207"/>
      <c r="D57" s="87">
        <v>0.8</v>
      </c>
      <c r="E57" s="88"/>
      <c r="F57" s="204"/>
      <c r="G57" s="87">
        <v>0.8</v>
      </c>
      <c r="H57" s="88"/>
    </row>
    <row r="58" spans="1:8" ht="15" customHeight="1" thickTop="1" x14ac:dyDescent="0.2">
      <c r="A58" s="208"/>
      <c r="B58" s="162"/>
      <c r="C58" s="162"/>
      <c r="D58" s="164"/>
      <c r="E58" s="165"/>
      <c r="F58" s="162"/>
      <c r="G58" s="162"/>
      <c r="H58" s="162"/>
    </row>
    <row r="59" spans="1:8" ht="15" customHeight="1" x14ac:dyDescent="0.2">
      <c r="A59" s="209" t="s">
        <v>188</v>
      </c>
      <c r="B59" s="176"/>
      <c r="C59" s="176"/>
      <c r="D59" s="176"/>
      <c r="E59" s="176"/>
      <c r="F59" s="176"/>
      <c r="G59" s="162"/>
      <c r="H59" s="162"/>
    </row>
    <row r="60" spans="1:8" ht="15" customHeight="1" x14ac:dyDescent="0.2">
      <c r="A60" s="210"/>
      <c r="B60" s="210"/>
      <c r="C60" s="50" t="s">
        <v>166</v>
      </c>
      <c r="D60" s="80">
        <v>1</v>
      </c>
      <c r="E60" s="210"/>
      <c r="F60" s="210"/>
      <c r="G60" s="80"/>
      <c r="H60" s="162"/>
    </row>
    <row r="61" spans="1:8" ht="15" customHeight="1" x14ac:dyDescent="0.2">
      <c r="A61" s="210"/>
      <c r="B61" s="162"/>
      <c r="C61" s="162"/>
      <c r="D61" s="164"/>
      <c r="E61" s="165"/>
      <c r="F61" s="162"/>
      <c r="G61" s="162"/>
      <c r="H61" s="162"/>
    </row>
    <row r="62" spans="1:8" ht="15" customHeight="1" x14ac:dyDescent="0.2">
      <c r="A62" s="210"/>
      <c r="B62" s="162"/>
      <c r="C62" s="50" t="s">
        <v>117</v>
      </c>
      <c r="D62" s="164"/>
      <c r="E62" s="211"/>
      <c r="F62" s="162"/>
      <c r="G62" s="162"/>
      <c r="H62" s="162"/>
    </row>
    <row r="63" spans="1:8" ht="15" customHeight="1" x14ac:dyDescent="0.2">
      <c r="A63" s="210"/>
      <c r="B63" s="162"/>
      <c r="C63" s="50" t="s">
        <v>119</v>
      </c>
      <c r="D63" s="164"/>
      <c r="E63" s="89"/>
      <c r="F63" s="162"/>
      <c r="G63" s="162"/>
      <c r="H63" s="162"/>
    </row>
    <row r="64" spans="1:8" ht="15" customHeight="1" x14ac:dyDescent="0.2">
      <c r="A64" s="210"/>
      <c r="B64" s="162"/>
      <c r="C64" s="50" t="s">
        <v>167</v>
      </c>
      <c r="D64" s="164"/>
      <c r="E64" s="89"/>
      <c r="F64" s="162"/>
      <c r="G64" s="162"/>
      <c r="H64" s="162"/>
    </row>
    <row r="65" s="37" customFormat="1" ht="15" customHeight="1" x14ac:dyDescent="0.2"/>
    <row r="67" s="37" customFormat="1" ht="15" customHeight="1" x14ac:dyDescent="0.2"/>
  </sheetData>
  <mergeCells count="3">
    <mergeCell ref="D3:E3"/>
    <mergeCell ref="D53:E53"/>
    <mergeCell ref="G53:H53"/>
  </mergeCells>
  <phoneticPr fontId="19" type="noConversion"/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6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7"/>
  <sheetViews>
    <sheetView showGridLines="0" view="pageLayout" workbookViewId="0">
      <selection sqref="A1:H64"/>
    </sheetView>
  </sheetViews>
  <sheetFormatPr baseColWidth="10" defaultColWidth="11.42578125" defaultRowHeight="12.75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ht="15" x14ac:dyDescent="0.2">
      <c r="A1" s="158"/>
      <c r="B1" s="159"/>
      <c r="C1" s="159"/>
      <c r="D1" s="160"/>
      <c r="E1" s="161"/>
      <c r="F1" s="161"/>
      <c r="G1" s="162"/>
      <c r="H1" s="162"/>
    </row>
    <row r="2" spans="1:8" ht="15" customHeight="1" x14ac:dyDescent="0.2">
      <c r="A2" s="163"/>
      <c r="B2" s="162"/>
      <c r="C2" s="162"/>
      <c r="D2" s="164"/>
      <c r="E2" s="165"/>
      <c r="F2" s="162"/>
      <c r="G2" s="162"/>
      <c r="H2" s="162"/>
    </row>
    <row r="3" spans="1:8" ht="15" customHeight="1" x14ac:dyDescent="0.2">
      <c r="A3" s="161"/>
      <c r="B3" s="162"/>
      <c r="C3" s="166" t="s">
        <v>42</v>
      </c>
      <c r="D3" s="353"/>
      <c r="E3" s="354"/>
      <c r="F3" s="162"/>
      <c r="G3" s="162"/>
      <c r="H3" s="162"/>
    </row>
    <row r="4" spans="1:8" ht="15" customHeight="1" x14ac:dyDescent="0.2">
      <c r="A4" s="161"/>
      <c r="B4" s="162"/>
      <c r="C4" s="167"/>
      <c r="D4" s="168"/>
      <c r="E4" s="162"/>
      <c r="F4" s="162"/>
      <c r="G4" s="162"/>
      <c r="H4" s="162"/>
    </row>
    <row r="5" spans="1:8" ht="15" customHeight="1" x14ac:dyDescent="0.2">
      <c r="A5" s="161" t="s">
        <v>177</v>
      </c>
      <c r="B5" s="162"/>
      <c r="C5" s="167"/>
      <c r="D5" s="168"/>
      <c r="E5" s="162"/>
      <c r="F5" s="162"/>
      <c r="G5" s="162"/>
      <c r="H5" s="162"/>
    </row>
    <row r="6" spans="1:8" ht="15" customHeight="1" x14ac:dyDescent="0.2">
      <c r="A6" s="161"/>
      <c r="B6" s="162"/>
      <c r="C6" s="162"/>
      <c r="D6" s="168"/>
      <c r="E6" s="162"/>
      <c r="F6" s="162"/>
      <c r="G6" s="162"/>
      <c r="H6" s="162"/>
    </row>
    <row r="7" spans="1:8" ht="15" customHeight="1" thickBot="1" x14ac:dyDescent="0.25">
      <c r="A7" s="163"/>
      <c r="B7" s="162"/>
      <c r="C7" s="162"/>
      <c r="D7" s="168"/>
      <c r="E7" s="162"/>
      <c r="F7" s="162"/>
      <c r="G7" s="162"/>
      <c r="H7" s="162"/>
    </row>
    <row r="8" spans="1:8" s="36" customFormat="1" ht="15" customHeight="1" thickTop="1" x14ac:dyDescent="0.2">
      <c r="A8" s="41"/>
      <c r="B8" s="169" t="s">
        <v>44</v>
      </c>
      <c r="C8" s="170">
        <v>4</v>
      </c>
      <c r="D8" s="42" t="s">
        <v>159</v>
      </c>
      <c r="E8" s="43"/>
      <c r="F8" s="161"/>
      <c r="G8" s="42" t="s">
        <v>160</v>
      </c>
      <c r="H8" s="43"/>
    </row>
    <row r="9" spans="1:8" s="36" customFormat="1" ht="15" customHeight="1" x14ac:dyDescent="0.2">
      <c r="A9" s="44"/>
      <c r="B9" s="171" t="s">
        <v>45</v>
      </c>
      <c r="C9" s="172" t="s">
        <v>315</v>
      </c>
      <c r="D9" s="45" t="s">
        <v>46</v>
      </c>
      <c r="E9" s="46" t="s">
        <v>47</v>
      </c>
      <c r="F9" s="161"/>
      <c r="G9" s="45" t="s">
        <v>46</v>
      </c>
      <c r="H9" s="46" t="s">
        <v>47</v>
      </c>
    </row>
    <row r="10" spans="1:8" s="47" customFormat="1" ht="20.100000000000001" customHeight="1" x14ac:dyDescent="0.2">
      <c r="A10" s="173"/>
      <c r="B10" s="174" t="s">
        <v>161</v>
      </c>
      <c r="C10" s="171"/>
      <c r="D10" s="175">
        <v>1</v>
      </c>
      <c r="E10" s="77"/>
      <c r="F10" s="176"/>
      <c r="G10" s="175">
        <v>1</v>
      </c>
      <c r="H10" s="77"/>
    </row>
    <row r="11" spans="1:8" ht="15" customHeight="1" x14ac:dyDescent="0.2">
      <c r="A11" s="177" t="s">
        <v>48</v>
      </c>
      <c r="B11" s="178" t="s">
        <v>49</v>
      </c>
      <c r="C11" s="174"/>
      <c r="D11" s="179"/>
      <c r="E11" s="180"/>
      <c r="F11" s="162"/>
      <c r="G11" s="181"/>
      <c r="H11" s="180"/>
    </row>
    <row r="12" spans="1:8" ht="15" customHeight="1" x14ac:dyDescent="0.2">
      <c r="A12" s="177" t="s">
        <v>50</v>
      </c>
      <c r="B12" s="178" t="s">
        <v>51</v>
      </c>
      <c r="C12" s="174"/>
      <c r="D12" s="179"/>
      <c r="E12" s="180"/>
      <c r="F12" s="162"/>
      <c r="G12" s="181"/>
      <c r="H12" s="180"/>
    </row>
    <row r="13" spans="1:8" x14ac:dyDescent="0.2">
      <c r="A13" s="182" t="s">
        <v>52</v>
      </c>
      <c r="B13" s="183" t="s">
        <v>53</v>
      </c>
      <c r="C13" s="171"/>
      <c r="D13" s="78"/>
      <c r="E13" s="184">
        <f>D13*$E$10</f>
        <v>0</v>
      </c>
      <c r="F13" s="162"/>
      <c r="G13" s="78"/>
      <c r="H13" s="184">
        <f>G13*$H$10</f>
        <v>0</v>
      </c>
    </row>
    <row r="14" spans="1:8" x14ac:dyDescent="0.2">
      <c r="A14" s="182" t="s">
        <v>54</v>
      </c>
      <c r="B14" s="183" t="s">
        <v>55</v>
      </c>
      <c r="C14" s="171"/>
      <c r="D14" s="78"/>
      <c r="E14" s="184">
        <f>D14*$E$10</f>
        <v>0</v>
      </c>
      <c r="F14" s="162"/>
      <c r="G14" s="78"/>
      <c r="H14" s="184">
        <f>G14*$H$10</f>
        <v>0</v>
      </c>
    </row>
    <row r="15" spans="1:8" x14ac:dyDescent="0.2">
      <c r="A15" s="182" t="s">
        <v>56</v>
      </c>
      <c r="B15" s="183" t="s">
        <v>57</v>
      </c>
      <c r="C15" s="171"/>
      <c r="D15" s="78"/>
      <c r="E15" s="184">
        <f>D15*$E$10</f>
        <v>0</v>
      </c>
      <c r="F15" s="162"/>
      <c r="G15" s="185"/>
      <c r="H15" s="184"/>
    </row>
    <row r="16" spans="1:8" x14ac:dyDescent="0.2">
      <c r="A16" s="182" t="s">
        <v>58</v>
      </c>
      <c r="B16" s="183" t="s">
        <v>59</v>
      </c>
      <c r="C16" s="171"/>
      <c r="D16" s="78"/>
      <c r="E16" s="184">
        <f>D16*$E$10</f>
        <v>0</v>
      </c>
      <c r="F16" s="162"/>
      <c r="G16" s="185"/>
      <c r="H16" s="184"/>
    </row>
    <row r="17" spans="1:8" x14ac:dyDescent="0.2">
      <c r="A17" s="182" t="s">
        <v>158</v>
      </c>
      <c r="B17" s="186" t="s">
        <v>162</v>
      </c>
      <c r="C17" s="187"/>
      <c r="D17" s="79"/>
      <c r="E17" s="184">
        <f>D17*$E$10</f>
        <v>0</v>
      </c>
      <c r="F17" s="162"/>
      <c r="G17" s="79"/>
      <c r="H17" s="184">
        <f>G17*$H$10</f>
        <v>0</v>
      </c>
    </row>
    <row r="18" spans="1:8" ht="15" customHeight="1" x14ac:dyDescent="0.2">
      <c r="A18" s="182"/>
      <c r="B18" s="188" t="s">
        <v>60</v>
      </c>
      <c r="C18" s="187"/>
      <c r="D18" s="189">
        <f>SUM(D13:D17)</f>
        <v>0</v>
      </c>
      <c r="E18" s="190">
        <f>SUM(E13:E17)</f>
        <v>0</v>
      </c>
      <c r="F18" s="162"/>
      <c r="G18" s="189">
        <f>SUM(G13:G17)</f>
        <v>0</v>
      </c>
      <c r="H18" s="190">
        <f>SUM(H13:H17)</f>
        <v>0</v>
      </c>
    </row>
    <row r="19" spans="1:8" ht="15" customHeight="1" x14ac:dyDescent="0.2">
      <c r="A19" s="191" t="s">
        <v>61</v>
      </c>
      <c r="B19" s="178" t="s">
        <v>62</v>
      </c>
      <c r="C19" s="174"/>
      <c r="D19" s="179"/>
      <c r="E19" s="180"/>
      <c r="F19" s="162"/>
      <c r="G19" s="181"/>
      <c r="H19" s="180"/>
    </row>
    <row r="20" spans="1:8" ht="9" customHeight="1" x14ac:dyDescent="0.2">
      <c r="A20" s="182" t="s">
        <v>63</v>
      </c>
      <c r="B20" s="192" t="s">
        <v>64</v>
      </c>
      <c r="C20" s="193"/>
      <c r="D20" s="78"/>
      <c r="E20" s="184">
        <f t="shared" ref="E20:E25" si="0">D20*$E$10</f>
        <v>0</v>
      </c>
      <c r="F20" s="162"/>
      <c r="G20" s="78"/>
      <c r="H20" s="184">
        <f t="shared" ref="H20:H25" si="1">G20*$H$10</f>
        <v>0</v>
      </c>
    </row>
    <row r="21" spans="1:8" x14ac:dyDescent="0.2">
      <c r="A21" s="182" t="s">
        <v>65</v>
      </c>
      <c r="B21" s="183" t="s">
        <v>66</v>
      </c>
      <c r="C21" s="171"/>
      <c r="D21" s="78"/>
      <c r="E21" s="184">
        <f t="shared" si="0"/>
        <v>0</v>
      </c>
      <c r="F21" s="162"/>
      <c r="G21" s="78"/>
      <c r="H21" s="184">
        <f t="shared" si="1"/>
        <v>0</v>
      </c>
    </row>
    <row r="22" spans="1:8" x14ac:dyDescent="0.2">
      <c r="A22" s="182" t="s">
        <v>67</v>
      </c>
      <c r="B22" s="183" t="s">
        <v>68</v>
      </c>
      <c r="C22" s="171"/>
      <c r="D22" s="78"/>
      <c r="E22" s="184">
        <f t="shared" si="0"/>
        <v>0</v>
      </c>
      <c r="F22" s="162"/>
      <c r="G22" s="78"/>
      <c r="H22" s="184">
        <f t="shared" si="1"/>
        <v>0</v>
      </c>
    </row>
    <row r="23" spans="1:8" x14ac:dyDescent="0.2">
      <c r="A23" s="182" t="s">
        <v>69</v>
      </c>
      <c r="B23" s="186" t="s">
        <v>70</v>
      </c>
      <c r="C23" s="187"/>
      <c r="D23" s="78"/>
      <c r="E23" s="184">
        <f t="shared" si="0"/>
        <v>0</v>
      </c>
      <c r="F23" s="162"/>
      <c r="G23" s="78"/>
      <c r="H23" s="184">
        <f t="shared" si="1"/>
        <v>0</v>
      </c>
    </row>
    <row r="24" spans="1:8" x14ac:dyDescent="0.2">
      <c r="A24" s="173" t="s">
        <v>71</v>
      </c>
      <c r="B24" s="183" t="s">
        <v>72</v>
      </c>
      <c r="C24" s="194"/>
      <c r="D24" s="78"/>
      <c r="E24" s="195">
        <f t="shared" si="0"/>
        <v>0</v>
      </c>
      <c r="F24" s="162"/>
      <c r="G24" s="78"/>
      <c r="H24" s="184">
        <f t="shared" si="1"/>
        <v>0</v>
      </c>
    </row>
    <row r="25" spans="1:8" x14ac:dyDescent="0.2">
      <c r="A25" s="182" t="s">
        <v>73</v>
      </c>
      <c r="B25" s="192" t="s">
        <v>74</v>
      </c>
      <c r="C25" s="193"/>
      <c r="D25" s="196">
        <f>SUM(D20:D24)*D18</f>
        <v>0</v>
      </c>
      <c r="E25" s="184">
        <f t="shared" si="0"/>
        <v>0</v>
      </c>
      <c r="F25" s="162"/>
      <c r="G25" s="196">
        <f>SUM(G20:G24)*G18</f>
        <v>0</v>
      </c>
      <c r="H25" s="184">
        <f t="shared" si="1"/>
        <v>0</v>
      </c>
    </row>
    <row r="26" spans="1:8" ht="15" customHeight="1" x14ac:dyDescent="0.2">
      <c r="A26" s="182"/>
      <c r="B26" s="188" t="s">
        <v>75</v>
      </c>
      <c r="C26" s="187"/>
      <c r="D26" s="197">
        <f>SUM(D20:D25)</f>
        <v>0</v>
      </c>
      <c r="E26" s="198">
        <f>SUM(E20:E25)</f>
        <v>0</v>
      </c>
      <c r="F26" s="162"/>
      <c r="G26" s="197">
        <f>SUM(G20:G25)</f>
        <v>0</v>
      </c>
      <c r="H26" s="198">
        <f>SUM(H20:H25)</f>
        <v>0</v>
      </c>
    </row>
    <row r="27" spans="1:8" ht="15" customHeight="1" x14ac:dyDescent="0.2">
      <c r="A27" s="191" t="s">
        <v>76</v>
      </c>
      <c r="B27" s="178" t="s">
        <v>77</v>
      </c>
      <c r="C27" s="174"/>
      <c r="D27" s="179"/>
      <c r="E27" s="180"/>
      <c r="F27" s="162"/>
      <c r="G27" s="181"/>
      <c r="H27" s="180"/>
    </row>
    <row r="28" spans="1:8" x14ac:dyDescent="0.2">
      <c r="A28" s="182" t="s">
        <v>78</v>
      </c>
      <c r="B28" s="192" t="s">
        <v>79</v>
      </c>
      <c r="C28" s="193"/>
      <c r="D28" s="78"/>
      <c r="E28" s="184">
        <f>D28*$E$10</f>
        <v>0</v>
      </c>
      <c r="F28" s="162"/>
      <c r="G28" s="78"/>
      <c r="H28" s="184">
        <f t="shared" ref="H28:H32" si="2">G28*$H$10</f>
        <v>0</v>
      </c>
    </row>
    <row r="29" spans="1:8" x14ac:dyDescent="0.2">
      <c r="A29" s="182" t="s">
        <v>80</v>
      </c>
      <c r="B29" s="183" t="s">
        <v>81</v>
      </c>
      <c r="C29" s="171"/>
      <c r="D29" s="78"/>
      <c r="E29" s="184">
        <f>D29*$E$10</f>
        <v>0</v>
      </c>
      <c r="F29" s="162"/>
      <c r="G29" s="78"/>
      <c r="H29" s="184">
        <f t="shared" si="2"/>
        <v>0</v>
      </c>
    </row>
    <row r="30" spans="1:8" x14ac:dyDescent="0.2">
      <c r="A30" s="182" t="s">
        <v>82</v>
      </c>
      <c r="B30" s="183" t="s">
        <v>83</v>
      </c>
      <c r="C30" s="171"/>
      <c r="D30" s="78"/>
      <c r="E30" s="184">
        <f>D30*$E$10</f>
        <v>0</v>
      </c>
      <c r="F30" s="162"/>
      <c r="G30" s="78"/>
      <c r="H30" s="184">
        <f t="shared" si="2"/>
        <v>0</v>
      </c>
    </row>
    <row r="31" spans="1:8" x14ac:dyDescent="0.2">
      <c r="A31" s="182" t="s">
        <v>84</v>
      </c>
      <c r="B31" s="183" t="s">
        <v>85</v>
      </c>
      <c r="C31" s="171"/>
      <c r="D31" s="78"/>
      <c r="E31" s="184">
        <f>D31*$E$10</f>
        <v>0</v>
      </c>
      <c r="F31" s="162"/>
      <c r="G31" s="78"/>
      <c r="H31" s="184">
        <f t="shared" si="2"/>
        <v>0</v>
      </c>
    </row>
    <row r="32" spans="1:8" x14ac:dyDescent="0.2">
      <c r="A32" s="182" t="s">
        <v>163</v>
      </c>
      <c r="B32" s="186" t="s">
        <v>164</v>
      </c>
      <c r="C32" s="187"/>
      <c r="D32" s="78"/>
      <c r="E32" s="184">
        <f>D32*$E$10</f>
        <v>0</v>
      </c>
      <c r="F32" s="162"/>
      <c r="G32" s="78"/>
      <c r="H32" s="184">
        <f t="shared" si="2"/>
        <v>0</v>
      </c>
    </row>
    <row r="33" spans="1:8" ht="15" customHeight="1" x14ac:dyDescent="0.2">
      <c r="A33" s="182"/>
      <c r="B33" s="188" t="s">
        <v>86</v>
      </c>
      <c r="C33" s="187"/>
      <c r="D33" s="197">
        <f>SUM(D28:D32)</f>
        <v>0</v>
      </c>
      <c r="E33" s="198">
        <f>SUM(E28:E32)</f>
        <v>0</v>
      </c>
      <c r="F33" s="162"/>
      <c r="G33" s="197">
        <f>SUM(G28:G32)</f>
        <v>0</v>
      </c>
      <c r="H33" s="198">
        <f>SUM(H28:H32)</f>
        <v>0</v>
      </c>
    </row>
    <row r="34" spans="1:8" ht="15" customHeight="1" x14ac:dyDescent="0.2">
      <c r="A34" s="191" t="s">
        <v>87</v>
      </c>
      <c r="B34" s="178" t="s">
        <v>88</v>
      </c>
      <c r="C34" s="174"/>
      <c r="D34" s="179"/>
      <c r="E34" s="180"/>
      <c r="F34" s="162"/>
      <c r="G34" s="181"/>
      <c r="H34" s="180"/>
    </row>
    <row r="35" spans="1:8" x14ac:dyDescent="0.2">
      <c r="A35" s="182" t="s">
        <v>89</v>
      </c>
      <c r="B35" s="192" t="s">
        <v>90</v>
      </c>
      <c r="C35" s="193"/>
      <c r="D35" s="78"/>
      <c r="E35" s="184">
        <f>D35*$E$10</f>
        <v>0</v>
      </c>
      <c r="F35" s="162"/>
      <c r="G35" s="78"/>
      <c r="H35" s="184">
        <f t="shared" ref="H35:H39" si="3">G35*$H$10</f>
        <v>0</v>
      </c>
    </row>
    <row r="36" spans="1:8" x14ac:dyDescent="0.2">
      <c r="A36" s="182" t="s">
        <v>91</v>
      </c>
      <c r="B36" s="183" t="s">
        <v>92</v>
      </c>
      <c r="C36" s="171"/>
      <c r="D36" s="78"/>
      <c r="E36" s="184">
        <f>D36*$E$10</f>
        <v>0</v>
      </c>
      <c r="F36" s="162"/>
      <c r="G36" s="78"/>
      <c r="H36" s="184">
        <f t="shared" si="3"/>
        <v>0</v>
      </c>
    </row>
    <row r="37" spans="1:8" x14ac:dyDescent="0.2">
      <c r="A37" s="182" t="s">
        <v>93</v>
      </c>
      <c r="B37" s="183" t="s">
        <v>94</v>
      </c>
      <c r="C37" s="171"/>
      <c r="D37" s="78"/>
      <c r="E37" s="184">
        <f>D37*$E$10</f>
        <v>0</v>
      </c>
      <c r="F37" s="162"/>
      <c r="G37" s="78"/>
      <c r="H37" s="184">
        <f t="shared" si="3"/>
        <v>0</v>
      </c>
    </row>
    <row r="38" spans="1:8" x14ac:dyDescent="0.2">
      <c r="A38" s="182" t="s">
        <v>95</v>
      </c>
      <c r="B38" s="183" t="s">
        <v>96</v>
      </c>
      <c r="C38" s="171"/>
      <c r="D38" s="78"/>
      <c r="E38" s="184">
        <f>D38*$E$10</f>
        <v>0</v>
      </c>
      <c r="F38" s="162"/>
      <c r="G38" s="78"/>
      <c r="H38" s="184">
        <f t="shared" si="3"/>
        <v>0</v>
      </c>
    </row>
    <row r="39" spans="1:8" x14ac:dyDescent="0.2">
      <c r="A39" s="182" t="s">
        <v>97</v>
      </c>
      <c r="B39" s="183" t="s">
        <v>98</v>
      </c>
      <c r="C39" s="171"/>
      <c r="D39" s="78"/>
      <c r="E39" s="184">
        <f>D39*$E$10</f>
        <v>0</v>
      </c>
      <c r="F39" s="162"/>
      <c r="G39" s="78"/>
      <c r="H39" s="184">
        <f t="shared" si="3"/>
        <v>0</v>
      </c>
    </row>
    <row r="40" spans="1:8" ht="15" customHeight="1" x14ac:dyDescent="0.2">
      <c r="A40" s="182"/>
      <c r="B40" s="188" t="s">
        <v>99</v>
      </c>
      <c r="C40" s="187"/>
      <c r="D40" s="197">
        <f>SUM(D35:D39)</f>
        <v>0</v>
      </c>
      <c r="E40" s="198">
        <f>SUM(E35:E39)</f>
        <v>0</v>
      </c>
      <c r="F40" s="162"/>
      <c r="G40" s="197">
        <f>SUM(G35:G39)</f>
        <v>0</v>
      </c>
      <c r="H40" s="198">
        <f>SUM(H35:H39)</f>
        <v>0</v>
      </c>
    </row>
    <row r="41" spans="1:8" ht="15" customHeight="1" x14ac:dyDescent="0.2">
      <c r="A41" s="191" t="s">
        <v>100</v>
      </c>
      <c r="B41" s="178" t="s">
        <v>101</v>
      </c>
      <c r="C41" s="174"/>
      <c r="D41" s="179"/>
      <c r="E41" s="180"/>
      <c r="F41" s="162"/>
      <c r="G41" s="181"/>
      <c r="H41" s="180"/>
    </row>
    <row r="42" spans="1:8" x14ac:dyDescent="0.2">
      <c r="A42" s="182" t="s">
        <v>102</v>
      </c>
      <c r="B42" s="192" t="s">
        <v>103</v>
      </c>
      <c r="C42" s="193"/>
      <c r="D42" s="78"/>
      <c r="E42" s="184">
        <f>D42*$E$10</f>
        <v>0</v>
      </c>
      <c r="F42" s="162"/>
      <c r="G42" s="78"/>
      <c r="H42" s="184">
        <f t="shared" ref="H42:H45" si="4">G42*$H$10</f>
        <v>0</v>
      </c>
    </row>
    <row r="43" spans="1:8" x14ac:dyDescent="0.2">
      <c r="A43" s="182" t="s">
        <v>104</v>
      </c>
      <c r="B43" s="183" t="s">
        <v>105</v>
      </c>
      <c r="C43" s="171"/>
      <c r="D43" s="78"/>
      <c r="E43" s="184">
        <f>D43*$E$10</f>
        <v>0</v>
      </c>
      <c r="F43" s="162"/>
      <c r="G43" s="78"/>
      <c r="H43" s="184">
        <f t="shared" si="4"/>
        <v>0</v>
      </c>
    </row>
    <row r="44" spans="1:8" x14ac:dyDescent="0.2">
      <c r="A44" s="182" t="s">
        <v>106</v>
      </c>
      <c r="B44" s="183" t="s">
        <v>107</v>
      </c>
      <c r="C44" s="171"/>
      <c r="D44" s="78"/>
      <c r="E44" s="184">
        <f>D44*$E$10</f>
        <v>0</v>
      </c>
      <c r="F44" s="162"/>
      <c r="G44" s="78"/>
      <c r="H44" s="184">
        <f t="shared" si="4"/>
        <v>0</v>
      </c>
    </row>
    <row r="45" spans="1:8" x14ac:dyDescent="0.2">
      <c r="A45" s="182" t="s">
        <v>108</v>
      </c>
      <c r="B45" s="183" t="s">
        <v>109</v>
      </c>
      <c r="C45" s="171"/>
      <c r="D45" s="78"/>
      <c r="E45" s="184">
        <f>D45*$E$10</f>
        <v>0</v>
      </c>
      <c r="F45" s="162"/>
      <c r="G45" s="78"/>
      <c r="H45" s="184">
        <f t="shared" si="4"/>
        <v>0</v>
      </c>
    </row>
    <row r="46" spans="1:8" ht="15" customHeight="1" x14ac:dyDescent="0.2">
      <c r="A46" s="182"/>
      <c r="B46" s="178" t="s">
        <v>110</v>
      </c>
      <c r="C46" s="171"/>
      <c r="D46" s="197">
        <f>SUM(D42:D45)</f>
        <v>0</v>
      </c>
      <c r="E46" s="198">
        <f>SUM(E42:E45)</f>
        <v>0</v>
      </c>
      <c r="F46" s="162"/>
      <c r="G46" s="197">
        <f>SUM(G42:G45)</f>
        <v>0</v>
      </c>
      <c r="H46" s="198">
        <f>SUM(H42:H45)</f>
        <v>0</v>
      </c>
    </row>
    <row r="47" spans="1:8" ht="15" customHeight="1" x14ac:dyDescent="0.2">
      <c r="A47" s="177" t="s">
        <v>111</v>
      </c>
      <c r="B47" s="178" t="s">
        <v>112</v>
      </c>
      <c r="C47" s="199"/>
      <c r="D47" s="197">
        <f>D18+D26+D33+D40+D46</f>
        <v>0</v>
      </c>
      <c r="E47" s="198">
        <f>E18+E26+E33+E40+E46</f>
        <v>0</v>
      </c>
      <c r="F47" s="162"/>
      <c r="G47" s="197">
        <f>G18+G26+G33+G40+G46</f>
        <v>0</v>
      </c>
      <c r="H47" s="198">
        <f>H18+H26+H33+H40+H46</f>
        <v>0</v>
      </c>
    </row>
    <row r="48" spans="1:8" x14ac:dyDescent="0.2">
      <c r="A48" s="182" t="s">
        <v>113</v>
      </c>
      <c r="B48" s="183" t="s">
        <v>114</v>
      </c>
      <c r="C48" s="171"/>
      <c r="D48" s="78"/>
      <c r="E48" s="184">
        <f>D48*$E$10</f>
        <v>0</v>
      </c>
      <c r="F48" s="162"/>
      <c r="G48" s="78"/>
      <c r="H48" s="184">
        <f>G48*$E$10</f>
        <v>0</v>
      </c>
    </row>
    <row r="49" spans="1:9" ht="15" customHeight="1" x14ac:dyDescent="0.2">
      <c r="A49" s="200" t="s">
        <v>115</v>
      </c>
      <c r="B49" s="188" t="s">
        <v>116</v>
      </c>
      <c r="C49" s="201"/>
      <c r="D49" s="197">
        <f>D47+D48</f>
        <v>0</v>
      </c>
      <c r="E49" s="198">
        <f>E47+E48</f>
        <v>0</v>
      </c>
      <c r="F49" s="162"/>
      <c r="G49" s="197">
        <f>G47+G48</f>
        <v>0</v>
      </c>
      <c r="H49" s="198">
        <f>H47+H48</f>
        <v>0</v>
      </c>
    </row>
    <row r="50" spans="1:9" ht="6.75" customHeight="1" x14ac:dyDescent="0.2">
      <c r="A50" s="173"/>
      <c r="B50" s="194"/>
      <c r="C50" s="194"/>
      <c r="D50" s="202"/>
      <c r="E50" s="195"/>
      <c r="F50" s="162"/>
      <c r="G50" s="203"/>
      <c r="H50" s="195"/>
    </row>
    <row r="51" spans="1:9" ht="15" customHeight="1" x14ac:dyDescent="0.2">
      <c r="A51" s="191" t="s">
        <v>117</v>
      </c>
      <c r="B51" s="174"/>
      <c r="C51" s="199"/>
      <c r="D51" s="175">
        <f>D10+D49</f>
        <v>1</v>
      </c>
      <c r="E51" s="198">
        <f>E10+E49</f>
        <v>0</v>
      </c>
      <c r="F51" s="162"/>
      <c r="G51" s="175">
        <f>G10+G49</f>
        <v>1</v>
      </c>
      <c r="H51" s="198">
        <f>H10+H49</f>
        <v>0</v>
      </c>
    </row>
    <row r="52" spans="1:9" ht="6.75" customHeight="1" x14ac:dyDescent="0.2">
      <c r="A52" s="173"/>
      <c r="B52" s="194"/>
      <c r="C52" s="194"/>
      <c r="D52" s="202"/>
      <c r="E52" s="195"/>
      <c r="F52" s="162"/>
      <c r="G52" s="203"/>
      <c r="H52" s="195"/>
    </row>
    <row r="53" spans="1:9" ht="15" customHeight="1" x14ac:dyDescent="0.2">
      <c r="A53" s="191" t="s">
        <v>118</v>
      </c>
      <c r="B53" s="174"/>
      <c r="C53" s="199"/>
      <c r="D53" s="355" t="str">
        <f>IF(E51=0,"",(E10+E18+E26+E42)/E51)</f>
        <v/>
      </c>
      <c r="E53" s="356"/>
      <c r="F53" s="162"/>
      <c r="G53" s="355" t="str">
        <f>IF(H51=0,"",(H10+H18+H26+H42)/H51)</f>
        <v/>
      </c>
      <c r="H53" s="356"/>
    </row>
    <row r="54" spans="1:9" ht="6.75" customHeight="1" x14ac:dyDescent="0.2">
      <c r="A54" s="173"/>
      <c r="B54" s="174"/>
      <c r="C54" s="174"/>
      <c r="D54" s="1"/>
      <c r="E54" s="2"/>
      <c r="F54" s="162"/>
      <c r="G54" s="48"/>
      <c r="H54" s="2"/>
    </row>
    <row r="55" spans="1:9" ht="15" customHeight="1" x14ac:dyDescent="0.2">
      <c r="A55" s="191" t="s">
        <v>119</v>
      </c>
      <c r="B55" s="174"/>
      <c r="C55" s="199"/>
      <c r="D55" s="80">
        <v>0.3</v>
      </c>
      <c r="E55" s="77"/>
      <c r="F55" s="204"/>
      <c r="G55" s="80">
        <v>0.3</v>
      </c>
      <c r="H55" s="77"/>
    </row>
    <row r="56" spans="1:9" ht="6.75" customHeight="1" x14ac:dyDescent="0.2">
      <c r="A56" s="173"/>
      <c r="B56" s="174"/>
      <c r="C56" s="174"/>
      <c r="D56" s="84"/>
      <c r="E56" s="85"/>
      <c r="F56" s="204"/>
      <c r="G56" s="86"/>
      <c r="H56" s="85"/>
    </row>
    <row r="57" spans="1:9" ht="15" customHeight="1" thickBot="1" x14ac:dyDescent="0.25">
      <c r="A57" s="205" t="s">
        <v>120</v>
      </c>
      <c r="B57" s="206"/>
      <c r="C57" s="207"/>
      <c r="D57" s="87">
        <v>0.8</v>
      </c>
      <c r="E57" s="88"/>
      <c r="F57" s="204"/>
      <c r="G57" s="87">
        <v>0.8</v>
      </c>
      <c r="H57" s="88"/>
    </row>
    <row r="58" spans="1:9" ht="15" customHeight="1" thickTop="1" x14ac:dyDescent="0.2">
      <c r="A58" s="208"/>
      <c r="B58" s="162"/>
      <c r="C58" s="162"/>
      <c r="D58" s="164"/>
      <c r="E58" s="165"/>
      <c r="F58" s="162"/>
      <c r="G58" s="162"/>
      <c r="H58" s="162"/>
    </row>
    <row r="59" spans="1:9" ht="15" customHeight="1" x14ac:dyDescent="0.2">
      <c r="A59" s="357" t="s">
        <v>189</v>
      </c>
      <c r="B59" s="357"/>
      <c r="C59" s="357"/>
      <c r="D59" s="357"/>
      <c r="E59" s="357"/>
      <c r="F59" s="357"/>
      <c r="G59" s="357"/>
      <c r="H59" s="357"/>
    </row>
    <row r="60" spans="1:9" ht="15" customHeight="1" x14ac:dyDescent="0.2">
      <c r="A60" s="210"/>
      <c r="B60" s="210"/>
      <c r="C60" s="50" t="s">
        <v>166</v>
      </c>
      <c r="D60" s="80">
        <v>1</v>
      </c>
      <c r="E60" s="210"/>
      <c r="F60" s="210"/>
      <c r="G60" s="80"/>
      <c r="H60" s="162"/>
      <c r="I60" s="51"/>
    </row>
    <row r="61" spans="1:9" x14ac:dyDescent="0.2">
      <c r="A61" s="210"/>
      <c r="B61" s="162"/>
      <c r="C61" s="162"/>
      <c r="D61" s="164"/>
      <c r="E61" s="165"/>
      <c r="F61" s="162"/>
      <c r="G61" s="162"/>
      <c r="H61" s="162"/>
    </row>
    <row r="62" spans="1:9" ht="15" customHeight="1" x14ac:dyDescent="0.2">
      <c r="A62" s="210"/>
      <c r="B62" s="162"/>
      <c r="C62" s="50" t="s">
        <v>117</v>
      </c>
      <c r="D62" s="164"/>
      <c r="E62" s="211"/>
      <c r="F62" s="162"/>
      <c r="G62" s="162"/>
      <c r="H62" s="162"/>
    </row>
    <row r="63" spans="1:9" ht="15" customHeight="1" x14ac:dyDescent="0.2">
      <c r="A63" s="210"/>
      <c r="B63" s="162"/>
      <c r="C63" s="50" t="s">
        <v>119</v>
      </c>
      <c r="D63" s="164"/>
      <c r="E63" s="89"/>
      <c r="F63" s="162"/>
      <c r="G63" s="162"/>
      <c r="H63" s="162"/>
    </row>
    <row r="64" spans="1:9" ht="15" customHeight="1" x14ac:dyDescent="0.2">
      <c r="A64" s="210"/>
      <c r="B64" s="162"/>
      <c r="C64" s="50" t="s">
        <v>167</v>
      </c>
      <c r="D64" s="164"/>
      <c r="E64" s="89"/>
      <c r="F64" s="162"/>
      <c r="G64" s="162"/>
      <c r="H64" s="162"/>
    </row>
    <row r="65" s="37" customFormat="1" ht="15" customHeight="1" x14ac:dyDescent="0.2"/>
    <row r="67" s="37" customFormat="1" ht="15" customHeight="1" x14ac:dyDescent="0.2"/>
  </sheetData>
  <mergeCells count="4">
    <mergeCell ref="D3:E3"/>
    <mergeCell ref="D53:E53"/>
    <mergeCell ref="G53:H53"/>
    <mergeCell ref="A59:H59"/>
  </mergeCells>
  <phoneticPr fontId="19" type="noConversion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9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813F8-6455-485A-B5C6-2BCA3348E700}">
  <dimension ref="A1:S89"/>
  <sheetViews>
    <sheetView showGridLines="0" showZeros="0" topLeftCell="B1" zoomScale="70" zoomScaleNormal="70" zoomScalePageLayoutView="88" workbookViewId="0">
      <selection activeCell="C43" sqref="C43"/>
    </sheetView>
  </sheetViews>
  <sheetFormatPr baseColWidth="10" defaultColWidth="11.42578125" defaultRowHeight="26.1" customHeight="1" x14ac:dyDescent="0.2"/>
  <cols>
    <col min="1" max="1" width="39.85546875" style="212" hidden="1" customWidth="1"/>
    <col min="2" max="2" width="10.7109375" style="91" customWidth="1"/>
    <col min="3" max="3" width="34" style="212" bestFit="1" customWidth="1"/>
    <col min="4" max="4" width="37.140625" style="212" customWidth="1"/>
    <col min="5" max="5" width="16.7109375" style="212" customWidth="1"/>
    <col min="6" max="6" width="19.85546875" style="212" customWidth="1"/>
    <col min="7" max="7" width="21.140625" style="212" customWidth="1"/>
    <col min="8" max="8" width="15.140625" style="241" customWidth="1"/>
    <col min="9" max="9" width="18.85546875" style="212" customWidth="1"/>
    <col min="10" max="10" width="13.7109375" style="212" customWidth="1"/>
    <col min="11" max="11" width="16.28515625" style="212" customWidth="1"/>
    <col min="12" max="12" width="13.42578125" style="212" customWidth="1"/>
    <col min="13" max="13" width="17" style="212" customWidth="1"/>
    <col min="14" max="14" width="17.42578125" style="212" customWidth="1"/>
    <col min="15" max="15" width="10.85546875" style="212" customWidth="1"/>
    <col min="16" max="16" width="13.85546875" style="212" customWidth="1"/>
    <col min="17" max="17" width="12.42578125" style="212" customWidth="1"/>
    <col min="18" max="18" width="17.85546875" style="212" customWidth="1"/>
    <col min="19" max="20" width="13.42578125" style="212" customWidth="1"/>
    <col min="21" max="16384" width="11.42578125" style="212"/>
  </cols>
  <sheetData>
    <row r="1" spans="1:19" ht="26.1" customHeight="1" x14ac:dyDescent="0.2">
      <c r="C1" s="92" t="s">
        <v>0</v>
      </c>
      <c r="D1" s="100" t="s">
        <v>196</v>
      </c>
      <c r="E1" s="81"/>
      <c r="G1" s="82"/>
      <c r="H1" s="240"/>
      <c r="I1" s="82"/>
    </row>
    <row r="2" spans="1:19" ht="26.1" customHeight="1" x14ac:dyDescent="0.2">
      <c r="D2" s="101"/>
      <c r="E2" s="95"/>
    </row>
    <row r="3" spans="1:19" ht="26.1" customHeight="1" x14ac:dyDescent="0.2">
      <c r="C3" s="96" t="s">
        <v>1</v>
      </c>
      <c r="D3" s="100" t="s">
        <v>195</v>
      </c>
      <c r="E3" s="81"/>
      <c r="G3" s="82"/>
      <c r="H3" s="240"/>
      <c r="I3" s="82"/>
    </row>
    <row r="4" spans="1:19" ht="26.1" customHeight="1" x14ac:dyDescent="0.2">
      <c r="C4" s="96" t="s">
        <v>2</v>
      </c>
      <c r="D4" s="100" t="s">
        <v>314</v>
      </c>
      <c r="E4" s="83">
        <v>48</v>
      </c>
      <c r="G4" s="82"/>
      <c r="H4" s="240"/>
      <c r="I4" s="82"/>
    </row>
    <row r="5" spans="1:19" ht="26.1" customHeight="1" x14ac:dyDescent="0.2">
      <c r="D5" s="94"/>
    </row>
    <row r="6" spans="1:19" ht="26.1" customHeight="1" x14ac:dyDescent="0.2">
      <c r="C6" s="96" t="s">
        <v>3</v>
      </c>
      <c r="D6" s="93"/>
      <c r="E6" s="97"/>
      <c r="G6" s="96"/>
      <c r="H6" s="358"/>
      <c r="I6" s="358"/>
      <c r="L6" s="98"/>
      <c r="M6" s="98"/>
      <c r="S6" s="98"/>
    </row>
    <row r="7" spans="1:19" ht="35.1" customHeight="1" x14ac:dyDescent="0.2">
      <c r="K7" s="359" t="s">
        <v>316</v>
      </c>
      <c r="L7" s="360"/>
      <c r="M7" s="360"/>
      <c r="N7" s="360"/>
      <c r="O7" s="361"/>
      <c r="P7" s="359" t="s">
        <v>174</v>
      </c>
      <c r="Q7" s="360"/>
      <c r="R7" s="360"/>
      <c r="S7" s="361"/>
    </row>
    <row r="8" spans="1:19" ht="60.95" customHeight="1" x14ac:dyDescent="0.2">
      <c r="B8" s="107" t="s">
        <v>4</v>
      </c>
      <c r="C8" s="108" t="s">
        <v>192</v>
      </c>
      <c r="D8" s="108" t="s">
        <v>190</v>
      </c>
      <c r="E8" s="108" t="s">
        <v>5</v>
      </c>
      <c r="F8" s="109" t="s">
        <v>255</v>
      </c>
      <c r="G8" s="109" t="s">
        <v>179</v>
      </c>
      <c r="H8" s="242" t="s">
        <v>6</v>
      </c>
      <c r="I8" s="109" t="s">
        <v>144</v>
      </c>
      <c r="J8" s="110" t="s">
        <v>171</v>
      </c>
      <c r="K8" s="110" t="s">
        <v>178</v>
      </c>
      <c r="L8" s="110" t="s">
        <v>169</v>
      </c>
      <c r="M8" s="110" t="s">
        <v>8</v>
      </c>
      <c r="N8" s="110" t="s">
        <v>170</v>
      </c>
      <c r="O8" s="110" t="s">
        <v>165</v>
      </c>
      <c r="P8" s="111" t="s">
        <v>172</v>
      </c>
      <c r="Q8" s="111" t="s">
        <v>173</v>
      </c>
      <c r="R8" s="111" t="s">
        <v>170</v>
      </c>
      <c r="S8" s="111" t="s">
        <v>165</v>
      </c>
    </row>
    <row r="9" spans="1:19" ht="28.5" customHeight="1" x14ac:dyDescent="0.2">
      <c r="B9" s="223"/>
      <c r="C9" s="229" t="s">
        <v>430</v>
      </c>
      <c r="D9" s="225"/>
      <c r="E9" s="224"/>
      <c r="F9" s="226"/>
      <c r="G9" s="109"/>
      <c r="H9" s="243"/>
      <c r="I9" s="109"/>
      <c r="J9" s="227"/>
      <c r="K9" s="227"/>
      <c r="L9" s="227"/>
      <c r="M9" s="227"/>
      <c r="N9" s="227"/>
      <c r="O9" s="227"/>
      <c r="P9" s="228"/>
      <c r="Q9" s="228"/>
      <c r="R9" s="228"/>
      <c r="S9" s="228"/>
    </row>
    <row r="10" spans="1:19" ht="28.5" customHeight="1" x14ac:dyDescent="0.2">
      <c r="A10" s="212" t="str">
        <f>CONCATENATE(C8,F8)</f>
        <v>RaumbezeichnungReinigungsgruppe</v>
      </c>
      <c r="B10" s="116">
        <v>1</v>
      </c>
      <c r="C10" s="121" t="s">
        <v>317</v>
      </c>
      <c r="D10" s="216"/>
      <c r="E10" s="118" t="s">
        <v>318</v>
      </c>
      <c r="F10" s="118"/>
      <c r="G10" s="215" t="s">
        <v>423</v>
      </c>
      <c r="H10" s="244">
        <v>5.07</v>
      </c>
      <c r="I10" s="120" t="s">
        <v>13</v>
      </c>
      <c r="J10" s="102">
        <f>IF(I10=0,0,VLOOKUP(I10,Reinigungsturnus!$A$5:$C$20,3,FALSE)*H10/12)</f>
        <v>21.97</v>
      </c>
      <c r="K10" s="103"/>
      <c r="L10" s="104"/>
      <c r="M10" s="105"/>
      <c r="N10" s="105"/>
      <c r="O10" s="106"/>
      <c r="P10" s="103"/>
      <c r="Q10" s="104"/>
      <c r="R10" s="105"/>
      <c r="S10" s="106"/>
    </row>
    <row r="11" spans="1:19" ht="29.1" customHeight="1" x14ac:dyDescent="0.2">
      <c r="B11" s="116">
        <v>2</v>
      </c>
      <c r="C11" s="213" t="s">
        <v>342</v>
      </c>
      <c r="D11" s="217" t="s">
        <v>344</v>
      </c>
      <c r="E11" s="214" t="s">
        <v>343</v>
      </c>
      <c r="F11" s="118"/>
      <c r="G11" s="215" t="s">
        <v>424</v>
      </c>
      <c r="H11" s="245">
        <v>27.15</v>
      </c>
      <c r="I11" s="120" t="s">
        <v>13</v>
      </c>
      <c r="J11" s="102">
        <f>IF(I11=0,0,VLOOKUP(I11,Reinigungsturnus!$A$5:$C$20,3,FALSE)*H11/12)</f>
        <v>117.64999999999999</v>
      </c>
      <c r="K11" s="103"/>
      <c r="L11" s="104"/>
      <c r="M11" s="105"/>
      <c r="N11" s="105"/>
      <c r="O11" s="106"/>
      <c r="P11" s="103"/>
      <c r="Q11" s="104"/>
      <c r="R11" s="105"/>
      <c r="S11" s="106"/>
    </row>
    <row r="12" spans="1:19" ht="29.1" customHeight="1" x14ac:dyDescent="0.2">
      <c r="B12" s="116">
        <v>3</v>
      </c>
      <c r="C12" s="213" t="s">
        <v>342</v>
      </c>
      <c r="D12" s="217" t="s">
        <v>345</v>
      </c>
      <c r="E12" s="214" t="s">
        <v>343</v>
      </c>
      <c r="F12" s="118"/>
      <c r="G12" s="215" t="s">
        <v>427</v>
      </c>
      <c r="H12" s="245">
        <v>12.03</v>
      </c>
      <c r="I12" s="120" t="s">
        <v>13</v>
      </c>
      <c r="J12" s="102">
        <f>IF(I12=0,0,VLOOKUP(I12,Reinigungsturnus!$A$5:$C$20,3,FALSE)*H12/12)</f>
        <v>52.129999999999995</v>
      </c>
      <c r="K12" s="103"/>
      <c r="L12" s="104"/>
      <c r="M12" s="105"/>
      <c r="N12" s="105"/>
      <c r="O12" s="106"/>
      <c r="P12" s="103"/>
      <c r="Q12" s="104"/>
      <c r="R12" s="105"/>
      <c r="S12" s="106"/>
    </row>
    <row r="13" spans="1:19" ht="29.1" customHeight="1" x14ac:dyDescent="0.2">
      <c r="B13" s="116">
        <v>4</v>
      </c>
      <c r="C13" s="213" t="s">
        <v>426</v>
      </c>
      <c r="D13" s="217" t="s">
        <v>346</v>
      </c>
      <c r="E13" s="214" t="s">
        <v>343</v>
      </c>
      <c r="F13" s="118"/>
      <c r="G13" s="215" t="s">
        <v>427</v>
      </c>
      <c r="H13" s="245">
        <v>7</v>
      </c>
      <c r="I13" s="120" t="s">
        <v>13</v>
      </c>
      <c r="J13" s="102">
        <f>IF(I13=0,0,VLOOKUP(I13,Reinigungsturnus!$A$5:$C$20,3,FALSE)*H13/12)</f>
        <v>30.333333333333332</v>
      </c>
      <c r="K13" s="103"/>
      <c r="L13" s="104"/>
      <c r="M13" s="105"/>
      <c r="N13" s="105"/>
      <c r="O13" s="106"/>
      <c r="P13" s="103"/>
      <c r="Q13" s="104"/>
      <c r="R13" s="105"/>
      <c r="S13" s="106"/>
    </row>
    <row r="14" spans="1:19" ht="29.1" customHeight="1" x14ac:dyDescent="0.2">
      <c r="B14" s="116">
        <v>5</v>
      </c>
      <c r="C14" s="213" t="s">
        <v>377</v>
      </c>
      <c r="D14" s="217" t="s">
        <v>348</v>
      </c>
      <c r="E14" s="214" t="s">
        <v>343</v>
      </c>
      <c r="F14" s="118"/>
      <c r="G14" s="215" t="s">
        <v>425</v>
      </c>
      <c r="H14" s="245">
        <v>1.25</v>
      </c>
      <c r="I14" s="120" t="s">
        <v>13</v>
      </c>
      <c r="J14" s="102">
        <f>IF(I14=0,0,VLOOKUP(I14,Reinigungsturnus!$A$5:$C$20,3,FALSE)*H14/12)</f>
        <v>5.416666666666667</v>
      </c>
      <c r="K14" s="103"/>
      <c r="L14" s="104"/>
      <c r="M14" s="105"/>
      <c r="N14" s="105"/>
      <c r="O14" s="106"/>
      <c r="P14" s="103"/>
      <c r="Q14" s="104"/>
      <c r="R14" s="105"/>
      <c r="S14" s="106"/>
    </row>
    <row r="15" spans="1:19" ht="29.1" customHeight="1" x14ac:dyDescent="0.2">
      <c r="B15" s="116">
        <v>6</v>
      </c>
      <c r="C15" s="213" t="s">
        <v>349</v>
      </c>
      <c r="D15" s="217" t="s">
        <v>350</v>
      </c>
      <c r="E15" s="214" t="s">
        <v>343</v>
      </c>
      <c r="F15" s="118"/>
      <c r="G15" s="215" t="s">
        <v>427</v>
      </c>
      <c r="H15" s="245">
        <v>9.74</v>
      </c>
      <c r="I15" s="120" t="s">
        <v>13</v>
      </c>
      <c r="J15" s="102">
        <f>IF(I15=0,0,VLOOKUP(I15,Reinigungsturnus!$A$5:$C$20,3,FALSE)*H15/12)</f>
        <v>42.206666666666671</v>
      </c>
      <c r="K15" s="103"/>
      <c r="L15" s="104"/>
      <c r="M15" s="105"/>
      <c r="N15" s="105"/>
      <c r="O15" s="106"/>
      <c r="P15" s="103"/>
      <c r="Q15" s="104"/>
      <c r="R15" s="105"/>
      <c r="S15" s="106"/>
    </row>
    <row r="16" spans="1:19" ht="29.1" customHeight="1" x14ac:dyDescent="0.2">
      <c r="B16" s="116">
        <v>7</v>
      </c>
      <c r="C16" s="213" t="s">
        <v>378</v>
      </c>
      <c r="D16" s="217" t="s">
        <v>379</v>
      </c>
      <c r="E16" s="214" t="s">
        <v>380</v>
      </c>
      <c r="F16" s="118"/>
      <c r="G16" s="215" t="s">
        <v>429</v>
      </c>
      <c r="H16" s="245">
        <v>8.4499999999999993</v>
      </c>
      <c r="I16" s="284" t="s">
        <v>27</v>
      </c>
      <c r="J16" s="102">
        <f>IF(I16=0,0,VLOOKUP(I16,Reinigungsturnus!$A$5:$C$20,3,FALSE)*H16/12)</f>
        <v>1.4083333333333332</v>
      </c>
      <c r="K16" s="103"/>
      <c r="L16" s="104"/>
      <c r="M16" s="105"/>
      <c r="N16" s="105"/>
      <c r="O16" s="106"/>
      <c r="P16" s="103"/>
      <c r="Q16" s="104"/>
      <c r="R16" s="105"/>
      <c r="S16" s="106"/>
    </row>
    <row r="17" spans="2:19" ht="29.1" customHeight="1" x14ac:dyDescent="0.2">
      <c r="B17" s="116">
        <v>8</v>
      </c>
      <c r="C17" s="213" t="s">
        <v>378</v>
      </c>
      <c r="D17" s="217" t="s">
        <v>381</v>
      </c>
      <c r="E17" s="214" t="s">
        <v>380</v>
      </c>
      <c r="F17" s="118"/>
      <c r="G17" s="215" t="s">
        <v>429</v>
      </c>
      <c r="H17" s="245">
        <v>18.670000000000002</v>
      </c>
      <c r="I17" s="284" t="s">
        <v>27</v>
      </c>
      <c r="J17" s="102">
        <f>IF(I17=0,0,VLOOKUP(I17,Reinigungsturnus!$A$5:$C$20,3,FALSE)*H17/12)</f>
        <v>3.1116666666666668</v>
      </c>
      <c r="K17" s="103"/>
      <c r="L17" s="104"/>
      <c r="M17" s="105"/>
      <c r="N17" s="105"/>
      <c r="O17" s="106"/>
      <c r="P17" s="103"/>
      <c r="Q17" s="104"/>
      <c r="R17" s="105"/>
      <c r="S17" s="106"/>
    </row>
    <row r="18" spans="2:19" ht="29.1" customHeight="1" x14ac:dyDescent="0.2">
      <c r="B18" s="116">
        <v>9</v>
      </c>
      <c r="C18" s="213" t="s">
        <v>378</v>
      </c>
      <c r="D18" s="217" t="s">
        <v>382</v>
      </c>
      <c r="E18" s="214" t="s">
        <v>380</v>
      </c>
      <c r="F18" s="118"/>
      <c r="G18" s="215" t="s">
        <v>429</v>
      </c>
      <c r="H18" s="245">
        <v>12.61</v>
      </c>
      <c r="I18" s="284" t="s">
        <v>27</v>
      </c>
      <c r="J18" s="102">
        <f>IF(I18=0,0,VLOOKUP(I18,Reinigungsturnus!$A$5:$C$20,3,FALSE)*H18/12)</f>
        <v>2.1016666666666666</v>
      </c>
      <c r="K18" s="103"/>
      <c r="L18" s="104"/>
      <c r="M18" s="105"/>
      <c r="N18" s="105"/>
      <c r="O18" s="106"/>
      <c r="P18" s="103"/>
      <c r="Q18" s="104"/>
      <c r="R18" s="105"/>
      <c r="S18" s="106"/>
    </row>
    <row r="19" spans="2:19" ht="29.1" customHeight="1" x14ac:dyDescent="0.2">
      <c r="B19" s="116">
        <v>10</v>
      </c>
      <c r="C19" s="213" t="s">
        <v>378</v>
      </c>
      <c r="D19" s="217" t="s">
        <v>383</v>
      </c>
      <c r="E19" s="214" t="s">
        <v>380</v>
      </c>
      <c r="F19" s="118"/>
      <c r="G19" s="215" t="s">
        <v>429</v>
      </c>
      <c r="H19" s="245">
        <v>9.4</v>
      </c>
      <c r="I19" s="284" t="s">
        <v>27</v>
      </c>
      <c r="J19" s="102">
        <f>IF(I19=0,0,VLOOKUP(I19,Reinigungsturnus!$A$5:$C$20,3,FALSE)*H19/12)</f>
        <v>1.5666666666666667</v>
      </c>
      <c r="K19" s="103"/>
      <c r="L19" s="104"/>
      <c r="M19" s="105"/>
      <c r="N19" s="105"/>
      <c r="O19" s="106"/>
      <c r="P19" s="103"/>
      <c r="Q19" s="104"/>
      <c r="R19" s="105"/>
      <c r="S19" s="106"/>
    </row>
    <row r="20" spans="2:19" ht="29.1" customHeight="1" x14ac:dyDescent="0.2">
      <c r="B20" s="116">
        <v>11</v>
      </c>
      <c r="C20" s="213" t="s">
        <v>384</v>
      </c>
      <c r="D20" s="217" t="s">
        <v>385</v>
      </c>
      <c r="E20" s="214" t="s">
        <v>380</v>
      </c>
      <c r="F20" s="118"/>
      <c r="G20" s="215" t="s">
        <v>428</v>
      </c>
      <c r="H20" s="245">
        <v>6.98</v>
      </c>
      <c r="I20" s="120" t="s">
        <v>13</v>
      </c>
      <c r="J20" s="102">
        <f>IF(I20=0,0,VLOOKUP(I20,Reinigungsturnus!$A$5:$C$20,3,FALSE)*H20/12)</f>
        <v>30.24666666666667</v>
      </c>
      <c r="K20" s="103"/>
      <c r="L20" s="104"/>
      <c r="M20" s="105"/>
      <c r="N20" s="105"/>
      <c r="O20" s="106"/>
      <c r="P20" s="103"/>
      <c r="Q20" s="104"/>
      <c r="R20" s="105"/>
      <c r="S20" s="106"/>
    </row>
    <row r="21" spans="2:19" ht="29.1" customHeight="1" x14ac:dyDescent="0.2">
      <c r="B21" s="116">
        <v>12</v>
      </c>
      <c r="C21" s="213" t="s">
        <v>386</v>
      </c>
      <c r="D21" s="217" t="s">
        <v>387</v>
      </c>
      <c r="E21" s="214" t="s">
        <v>380</v>
      </c>
      <c r="F21" s="118"/>
      <c r="G21" s="215" t="s">
        <v>425</v>
      </c>
      <c r="H21" s="245">
        <v>6</v>
      </c>
      <c r="I21" s="120" t="s">
        <v>13</v>
      </c>
      <c r="J21" s="102">
        <f>IF(I21=0,0,VLOOKUP(I21,Reinigungsturnus!$A$5:$C$20,3,FALSE)*H21/12)</f>
        <v>26</v>
      </c>
      <c r="K21" s="103"/>
      <c r="L21" s="104"/>
      <c r="M21" s="105"/>
      <c r="N21" s="105"/>
      <c r="O21" s="106"/>
      <c r="P21" s="103"/>
      <c r="Q21" s="104"/>
      <c r="R21" s="105"/>
      <c r="S21" s="106"/>
    </row>
    <row r="22" spans="2:19" ht="29.1" customHeight="1" x14ac:dyDescent="0.2">
      <c r="B22" s="116"/>
      <c r="C22" s="230" t="s">
        <v>196</v>
      </c>
      <c r="D22" s="217"/>
      <c r="E22" s="214"/>
      <c r="F22" s="118"/>
      <c r="G22" s="215"/>
      <c r="H22" s="245"/>
      <c r="I22" s="120"/>
      <c r="J22" s="102"/>
      <c r="K22" s="103"/>
      <c r="L22" s="104"/>
      <c r="M22" s="105"/>
      <c r="N22" s="105"/>
      <c r="O22" s="106"/>
      <c r="P22" s="103"/>
      <c r="Q22" s="104"/>
      <c r="R22" s="105"/>
      <c r="S22" s="106"/>
    </row>
    <row r="23" spans="2:19" ht="29.1" customHeight="1" x14ac:dyDescent="0.2">
      <c r="B23" s="116">
        <v>13</v>
      </c>
      <c r="C23" s="122" t="s">
        <v>374</v>
      </c>
      <c r="D23" s="119" t="s">
        <v>319</v>
      </c>
      <c r="E23" s="120" t="s">
        <v>318</v>
      </c>
      <c r="F23" s="118"/>
      <c r="G23" s="215" t="s">
        <v>431</v>
      </c>
      <c r="H23" s="246">
        <v>78.41</v>
      </c>
      <c r="I23" s="120" t="s">
        <v>15</v>
      </c>
      <c r="J23" s="102">
        <f>IF(I23=0,0,VLOOKUP(I23,Reinigungsturnus!$A$5:$C$20,3,FALSE)*H23/12)</f>
        <v>1973.3183333333334</v>
      </c>
      <c r="K23" s="103"/>
      <c r="L23" s="104"/>
      <c r="M23" s="105"/>
      <c r="N23" s="105"/>
      <c r="O23" s="106"/>
      <c r="P23" s="103"/>
      <c r="Q23" s="104"/>
      <c r="R23" s="105"/>
      <c r="S23" s="106"/>
    </row>
    <row r="24" spans="2:19" ht="29.1" customHeight="1" x14ac:dyDescent="0.2">
      <c r="B24" s="116">
        <v>14</v>
      </c>
      <c r="C24" s="218" t="s">
        <v>322</v>
      </c>
      <c r="D24" s="219" t="s">
        <v>320</v>
      </c>
      <c r="E24" s="120" t="s">
        <v>318</v>
      </c>
      <c r="F24" s="118"/>
      <c r="G24" s="215" t="s">
        <v>432</v>
      </c>
      <c r="H24" s="246">
        <v>22.4</v>
      </c>
      <c r="I24" s="120" t="s">
        <v>12</v>
      </c>
      <c r="J24" s="102">
        <f>IF(I24=0,0,VLOOKUP(I24,Reinigungsturnus!$A$5:$C$20,3,FALSE)*H24/12)</f>
        <v>466.66666666666669</v>
      </c>
      <c r="K24" s="103"/>
      <c r="L24" s="104"/>
      <c r="M24" s="105"/>
      <c r="N24" s="105"/>
      <c r="O24" s="106"/>
      <c r="P24" s="103"/>
      <c r="Q24" s="104"/>
      <c r="R24" s="105"/>
      <c r="S24" s="106"/>
    </row>
    <row r="25" spans="2:19" ht="29.1" customHeight="1" x14ac:dyDescent="0.2">
      <c r="B25" s="116">
        <v>15</v>
      </c>
      <c r="C25" s="218" t="s">
        <v>375</v>
      </c>
      <c r="D25" s="219" t="s">
        <v>321</v>
      </c>
      <c r="E25" s="120" t="s">
        <v>318</v>
      </c>
      <c r="F25" s="120"/>
      <c r="G25" s="215" t="s">
        <v>431</v>
      </c>
      <c r="H25" s="246">
        <v>11.87</v>
      </c>
      <c r="I25" s="120" t="s">
        <v>15</v>
      </c>
      <c r="J25" s="102">
        <f>IF(I25=0,0,VLOOKUP(I25,Reinigungsturnus!$A$5:$C$20,3,FALSE)*H25/12)</f>
        <v>298.7283333333333</v>
      </c>
      <c r="K25" s="103"/>
      <c r="L25" s="104"/>
      <c r="M25" s="105"/>
      <c r="N25" s="105"/>
      <c r="O25" s="106"/>
      <c r="P25" s="103"/>
      <c r="Q25" s="104"/>
      <c r="R25" s="105"/>
      <c r="S25" s="106"/>
    </row>
    <row r="26" spans="2:19" ht="29.1" customHeight="1" x14ac:dyDescent="0.2">
      <c r="B26" s="116">
        <v>16</v>
      </c>
      <c r="C26" s="218" t="s">
        <v>376</v>
      </c>
      <c r="D26" s="219" t="s">
        <v>323</v>
      </c>
      <c r="E26" s="120" t="s">
        <v>318</v>
      </c>
      <c r="F26" s="120"/>
      <c r="G26" s="215" t="s">
        <v>431</v>
      </c>
      <c r="H26" s="246">
        <v>7.98</v>
      </c>
      <c r="I26" s="120" t="s">
        <v>15</v>
      </c>
      <c r="J26" s="102">
        <f>IF(I26=0,0,VLOOKUP(I26,Reinigungsturnus!$A$5:$C$20,3,FALSE)*H26/12)</f>
        <v>200.83</v>
      </c>
      <c r="K26" s="103"/>
      <c r="L26" s="104"/>
      <c r="M26" s="105"/>
      <c r="N26" s="105"/>
      <c r="O26" s="106"/>
      <c r="P26" s="103"/>
      <c r="Q26" s="104"/>
      <c r="R26" s="105"/>
      <c r="S26" s="106"/>
    </row>
    <row r="27" spans="2:19" ht="29.1" customHeight="1" x14ac:dyDescent="0.2">
      <c r="B27" s="116">
        <v>17</v>
      </c>
      <c r="C27" s="218" t="s">
        <v>325</v>
      </c>
      <c r="D27" s="219" t="s">
        <v>324</v>
      </c>
      <c r="E27" s="120" t="s">
        <v>318</v>
      </c>
      <c r="F27" s="120"/>
      <c r="G27" s="215" t="s">
        <v>423</v>
      </c>
      <c r="H27" s="246">
        <v>13.12</v>
      </c>
      <c r="I27" s="120" t="s">
        <v>12</v>
      </c>
      <c r="J27" s="102">
        <f>IF(I27=0,0,VLOOKUP(I27,Reinigungsturnus!$A$5:$C$20,3,FALSE)*H27/12)</f>
        <v>273.33333333333331</v>
      </c>
      <c r="K27" s="103"/>
      <c r="L27" s="104"/>
      <c r="M27" s="105"/>
      <c r="N27" s="105"/>
      <c r="O27" s="106"/>
      <c r="P27" s="103"/>
      <c r="Q27" s="104"/>
      <c r="R27" s="105"/>
      <c r="S27" s="106"/>
    </row>
    <row r="28" spans="2:19" s="312" customFormat="1" ht="29.1" customHeight="1" x14ac:dyDescent="0.2">
      <c r="B28" s="313">
        <v>18</v>
      </c>
      <c r="C28" s="314" t="s">
        <v>465</v>
      </c>
      <c r="D28" s="315" t="s">
        <v>466</v>
      </c>
      <c r="E28" s="316" t="s">
        <v>318</v>
      </c>
      <c r="F28" s="316"/>
      <c r="G28" s="317" t="s">
        <v>467</v>
      </c>
      <c r="H28" s="318">
        <v>1.1000000000000001</v>
      </c>
      <c r="I28" s="120" t="s">
        <v>12</v>
      </c>
      <c r="J28" s="102">
        <f>IF(I28=0,0,VLOOKUP(I28,Reinigungsturnus!$A$5:$C$20,3,FALSE)*H28/12)</f>
        <v>22.916666666666668</v>
      </c>
      <c r="K28" s="103"/>
      <c r="L28" s="104"/>
      <c r="M28" s="105"/>
      <c r="N28" s="105"/>
      <c r="O28" s="106"/>
      <c r="P28" s="103"/>
      <c r="Q28" s="104"/>
      <c r="R28" s="105"/>
      <c r="S28" s="106"/>
    </row>
    <row r="29" spans="2:19" ht="29.1" customHeight="1" x14ac:dyDescent="0.2">
      <c r="B29" s="313">
        <v>19</v>
      </c>
      <c r="C29" s="218" t="s">
        <v>327</v>
      </c>
      <c r="D29" s="219" t="s">
        <v>326</v>
      </c>
      <c r="E29" s="120" t="s">
        <v>318</v>
      </c>
      <c r="F29" s="120"/>
      <c r="G29" s="215" t="s">
        <v>431</v>
      </c>
      <c r="H29" s="246">
        <v>5.36</v>
      </c>
      <c r="I29" s="120" t="s">
        <v>12</v>
      </c>
      <c r="J29" s="102">
        <f>IF(I29=0,0,VLOOKUP(I29,Reinigungsturnus!$A$5:$C$20,3,FALSE)*H29/12)</f>
        <v>111.66666666666667</v>
      </c>
      <c r="K29" s="103"/>
      <c r="L29" s="104"/>
      <c r="M29" s="105"/>
      <c r="N29" s="105"/>
      <c r="O29" s="106"/>
      <c r="P29" s="103"/>
      <c r="Q29" s="104"/>
      <c r="R29" s="105"/>
      <c r="S29" s="106"/>
    </row>
    <row r="30" spans="2:19" ht="29.1" customHeight="1" x14ac:dyDescent="0.2">
      <c r="B30" s="313">
        <v>20</v>
      </c>
      <c r="C30" s="218" t="s">
        <v>328</v>
      </c>
      <c r="D30" s="219" t="s">
        <v>329</v>
      </c>
      <c r="E30" s="120" t="s">
        <v>318</v>
      </c>
      <c r="F30" s="120"/>
      <c r="G30" s="215" t="s">
        <v>431</v>
      </c>
      <c r="H30" s="246">
        <v>2.73</v>
      </c>
      <c r="I30" s="120" t="s">
        <v>12</v>
      </c>
      <c r="J30" s="102">
        <f>IF(I30=0,0,VLOOKUP(I30,Reinigungsturnus!$A$5:$C$20,3,FALSE)*H30/12)</f>
        <v>56.875</v>
      </c>
      <c r="K30" s="103"/>
      <c r="L30" s="104"/>
      <c r="M30" s="105"/>
      <c r="N30" s="105"/>
      <c r="O30" s="106"/>
      <c r="P30" s="103"/>
      <c r="Q30" s="104"/>
      <c r="R30" s="105"/>
      <c r="S30" s="106"/>
    </row>
    <row r="31" spans="2:19" ht="38.25" customHeight="1" x14ac:dyDescent="0.2">
      <c r="B31" s="313">
        <v>21</v>
      </c>
      <c r="C31" s="218" t="s">
        <v>420</v>
      </c>
      <c r="D31" s="219" t="s">
        <v>330</v>
      </c>
      <c r="E31" s="120" t="s">
        <v>318</v>
      </c>
      <c r="F31" s="120"/>
      <c r="G31" s="215" t="s">
        <v>431</v>
      </c>
      <c r="H31" s="246">
        <v>82.63</v>
      </c>
      <c r="I31" s="120" t="s">
        <v>12</v>
      </c>
      <c r="J31" s="102">
        <f>IF(I31=0,0,VLOOKUP(I31,Reinigungsturnus!$A$5:$C$20,3,FALSE)*H31/12)</f>
        <v>1721.4583333333333</v>
      </c>
      <c r="K31" s="103"/>
      <c r="L31" s="104"/>
      <c r="M31" s="105"/>
      <c r="N31" s="105"/>
      <c r="O31" s="106"/>
      <c r="P31" s="103"/>
      <c r="Q31" s="104"/>
      <c r="R31" s="105"/>
      <c r="S31" s="106"/>
    </row>
    <row r="32" spans="2:19" ht="29.1" customHeight="1" x14ac:dyDescent="0.2">
      <c r="B32" s="313">
        <v>22</v>
      </c>
      <c r="C32" s="218" t="s">
        <v>322</v>
      </c>
      <c r="D32" s="219" t="s">
        <v>331</v>
      </c>
      <c r="E32" s="120" t="s">
        <v>318</v>
      </c>
      <c r="F32" s="118"/>
      <c r="G32" s="215" t="s">
        <v>433</v>
      </c>
      <c r="H32" s="246">
        <v>3</v>
      </c>
      <c r="I32" s="120" t="s">
        <v>12</v>
      </c>
      <c r="J32" s="102">
        <f>IF(I32=0,0,VLOOKUP(I32,Reinigungsturnus!$A$5:$C$20,3,FALSE)*H32/12)</f>
        <v>62.5</v>
      </c>
      <c r="K32" s="103"/>
      <c r="L32" s="104"/>
      <c r="M32" s="105"/>
      <c r="N32" s="105"/>
      <c r="O32" s="106"/>
      <c r="P32" s="103"/>
      <c r="Q32" s="104"/>
      <c r="R32" s="105"/>
      <c r="S32" s="106"/>
    </row>
    <row r="33" spans="2:19" ht="29.1" customHeight="1" x14ac:dyDescent="0.2">
      <c r="B33" s="313">
        <v>23</v>
      </c>
      <c r="C33" s="218" t="s">
        <v>322</v>
      </c>
      <c r="D33" s="219" t="s">
        <v>332</v>
      </c>
      <c r="E33" s="120" t="s">
        <v>318</v>
      </c>
      <c r="F33" s="118"/>
      <c r="G33" s="215" t="s">
        <v>427</v>
      </c>
      <c r="H33" s="246">
        <v>18.16</v>
      </c>
      <c r="I33" s="120" t="s">
        <v>12</v>
      </c>
      <c r="J33" s="102">
        <f>IF(I33=0,0,VLOOKUP(I33,Reinigungsturnus!$A$5:$C$20,3,FALSE)*H33/12)</f>
        <v>378.33333333333331</v>
      </c>
      <c r="K33" s="103"/>
      <c r="L33" s="104"/>
      <c r="M33" s="105"/>
      <c r="N33" s="105"/>
      <c r="O33" s="106"/>
      <c r="P33" s="103"/>
      <c r="Q33" s="104"/>
      <c r="R33" s="105"/>
      <c r="S33" s="106"/>
    </row>
    <row r="34" spans="2:19" ht="29.1" customHeight="1" x14ac:dyDescent="0.2">
      <c r="B34" s="313">
        <v>24</v>
      </c>
      <c r="C34" s="218" t="s">
        <v>435</v>
      </c>
      <c r="D34" s="219" t="s">
        <v>333</v>
      </c>
      <c r="E34" s="120" t="s">
        <v>318</v>
      </c>
      <c r="F34" s="120"/>
      <c r="G34" s="215" t="s">
        <v>433</v>
      </c>
      <c r="H34" s="246">
        <v>19.86</v>
      </c>
      <c r="I34" s="234"/>
      <c r="J34" s="235">
        <f>IF(I34=0,0,VLOOKUP(I34,Reinigungsturnus!$A$5:$C$20,3,FALSE)*H34/12)</f>
        <v>0</v>
      </c>
      <c r="K34" s="236"/>
      <c r="L34" s="235">
        <f>IF(K34=0,0,VLOOKUP(K34,Reinigungsturnus!$A$5:$C$20,3,FALSE)*J34/12)</f>
        <v>0</v>
      </c>
      <c r="M34" s="235">
        <f>IF(L34=0,0,VLOOKUP(L34,Reinigungsturnus!$A$5:$C$20,3,FALSE)*K34/12)</f>
        <v>0</v>
      </c>
      <c r="N34" s="235">
        <f>IF(M34=0,0,VLOOKUP(M34,Reinigungsturnus!$A$5:$C$20,3,FALSE)*L34/12)</f>
        <v>0</v>
      </c>
      <c r="O34" s="235">
        <f>IF(N34=0,0,VLOOKUP(N34,Reinigungsturnus!$A$5:$C$20,3,FALSE)*M34/12)</f>
        <v>0</v>
      </c>
      <c r="P34" s="236"/>
      <c r="Q34" s="235">
        <f>IF(P34=0,0,VLOOKUP(P34,Reinigungsturnus!$A$5:$C$20,3,FALSE)*O34/12)</f>
        <v>0</v>
      </c>
      <c r="R34" s="235">
        <f>IF(Q34=0,0,VLOOKUP(Q34,Reinigungsturnus!$A$5:$C$20,3,FALSE)*P34/12)</f>
        <v>0</v>
      </c>
      <c r="S34" s="235">
        <f>IF(R34=0,0,VLOOKUP(R34,Reinigungsturnus!$A$5:$C$20,3,FALSE)*Q34/12)</f>
        <v>0</v>
      </c>
    </row>
    <row r="35" spans="2:19" ht="29.1" customHeight="1" x14ac:dyDescent="0.2">
      <c r="B35" s="313">
        <v>25</v>
      </c>
      <c r="C35" s="218" t="s">
        <v>322</v>
      </c>
      <c r="D35" s="219" t="s">
        <v>334</v>
      </c>
      <c r="E35" s="120" t="s">
        <v>318</v>
      </c>
      <c r="F35" s="120"/>
      <c r="G35" s="215" t="s">
        <v>427</v>
      </c>
      <c r="H35" s="246">
        <v>19.16</v>
      </c>
      <c r="I35" s="120" t="s">
        <v>12</v>
      </c>
      <c r="J35" s="102">
        <f>IF(I35=0,0,VLOOKUP(I35,Reinigungsturnus!$A$5:$C$20,3,FALSE)*H35/12)</f>
        <v>399.16666666666669</v>
      </c>
      <c r="K35" s="103"/>
      <c r="L35" s="104"/>
      <c r="M35" s="105"/>
      <c r="N35" s="105"/>
      <c r="O35" s="106"/>
      <c r="P35" s="103"/>
      <c r="Q35" s="104"/>
      <c r="R35" s="105"/>
      <c r="S35" s="106"/>
    </row>
    <row r="36" spans="2:19" ht="29.1" customHeight="1" x14ac:dyDescent="0.2">
      <c r="B36" s="313">
        <v>26</v>
      </c>
      <c r="C36" s="218" t="s">
        <v>322</v>
      </c>
      <c r="D36" s="219" t="s">
        <v>335</v>
      </c>
      <c r="E36" s="120" t="s">
        <v>318</v>
      </c>
      <c r="F36" s="118"/>
      <c r="G36" s="215" t="s">
        <v>433</v>
      </c>
      <c r="H36" s="246">
        <v>20.22</v>
      </c>
      <c r="I36" s="120" t="s">
        <v>12</v>
      </c>
      <c r="J36" s="102">
        <f>IF(I36=0,0,VLOOKUP(I36,Reinigungsturnus!$A$5:$C$20,3,FALSE)*H36/12)</f>
        <v>421.25</v>
      </c>
      <c r="K36" s="103"/>
      <c r="L36" s="104"/>
      <c r="M36" s="105"/>
      <c r="N36" s="105"/>
      <c r="O36" s="106"/>
      <c r="P36" s="103"/>
      <c r="Q36" s="104"/>
      <c r="R36" s="105"/>
      <c r="S36" s="106"/>
    </row>
    <row r="37" spans="2:19" ht="29.1" customHeight="1" x14ac:dyDescent="0.2">
      <c r="B37" s="313">
        <v>27</v>
      </c>
      <c r="C37" s="218" t="s">
        <v>322</v>
      </c>
      <c r="D37" s="219" t="s">
        <v>336</v>
      </c>
      <c r="E37" s="120" t="s">
        <v>318</v>
      </c>
      <c r="F37" s="120"/>
      <c r="G37" s="215" t="s">
        <v>427</v>
      </c>
      <c r="H37" s="246">
        <v>32.92</v>
      </c>
      <c r="I37" s="120" t="s">
        <v>12</v>
      </c>
      <c r="J37" s="102">
        <f>IF(I37=0,0,VLOOKUP(I37,Reinigungsturnus!$A$5:$C$20,3,FALSE)*H37/12)</f>
        <v>685.83333333333337</v>
      </c>
      <c r="K37" s="103"/>
      <c r="L37" s="104"/>
      <c r="M37" s="105"/>
      <c r="N37" s="105"/>
      <c r="O37" s="106"/>
      <c r="P37" s="103"/>
      <c r="Q37" s="104"/>
      <c r="R37" s="105"/>
      <c r="S37" s="106"/>
    </row>
    <row r="38" spans="2:19" ht="29.1" customHeight="1" x14ac:dyDescent="0.2">
      <c r="B38" s="313">
        <v>28</v>
      </c>
      <c r="C38" s="218" t="s">
        <v>322</v>
      </c>
      <c r="D38" s="219" t="s">
        <v>337</v>
      </c>
      <c r="E38" s="120" t="s">
        <v>318</v>
      </c>
      <c r="F38" s="118"/>
      <c r="G38" s="215" t="s">
        <v>433</v>
      </c>
      <c r="H38" s="246">
        <v>25.46</v>
      </c>
      <c r="I38" s="120" t="s">
        <v>12</v>
      </c>
      <c r="J38" s="102">
        <f>IF(I38=0,0,VLOOKUP(I38,Reinigungsturnus!$A$5:$C$20,3,FALSE)*H38/12)</f>
        <v>530.41666666666663</v>
      </c>
      <c r="K38" s="103"/>
      <c r="L38" s="104"/>
      <c r="M38" s="105"/>
      <c r="N38" s="105"/>
      <c r="O38" s="106"/>
      <c r="P38" s="103"/>
      <c r="Q38" s="104"/>
      <c r="R38" s="105"/>
      <c r="S38" s="106"/>
    </row>
    <row r="39" spans="2:19" ht="29.1" customHeight="1" x14ac:dyDescent="0.2">
      <c r="B39" s="313">
        <v>29</v>
      </c>
      <c r="C39" s="218" t="s">
        <v>322</v>
      </c>
      <c r="D39" s="219" t="s">
        <v>338</v>
      </c>
      <c r="E39" s="120" t="s">
        <v>318</v>
      </c>
      <c r="F39" s="118"/>
      <c r="G39" s="215" t="s">
        <v>434</v>
      </c>
      <c r="H39" s="246">
        <v>33.54</v>
      </c>
      <c r="I39" s="120" t="s">
        <v>12</v>
      </c>
      <c r="J39" s="102">
        <f>IF(I39=0,0,VLOOKUP(I39,Reinigungsturnus!$A$5:$C$20,3,FALSE)*H39/12)</f>
        <v>698.75</v>
      </c>
      <c r="K39" s="103"/>
      <c r="L39" s="104"/>
      <c r="M39" s="105"/>
      <c r="N39" s="105"/>
      <c r="O39" s="106"/>
      <c r="P39" s="103"/>
      <c r="Q39" s="104"/>
      <c r="R39" s="105"/>
      <c r="S39" s="106"/>
    </row>
    <row r="40" spans="2:19" ht="29.1" customHeight="1" x14ac:dyDescent="0.2">
      <c r="B40" s="313">
        <v>30</v>
      </c>
      <c r="C40" s="237" t="s">
        <v>322</v>
      </c>
      <c r="D40" s="249" t="s">
        <v>339</v>
      </c>
      <c r="E40" s="239" t="s">
        <v>318</v>
      </c>
      <c r="F40" s="250"/>
      <c r="G40" s="215"/>
      <c r="H40" s="251">
        <v>25.43</v>
      </c>
      <c r="I40" s="234"/>
      <c r="J40" s="235">
        <f>IF(I40=0,0,VLOOKUP(I40,Reinigungsturnus!$A$5:$C$20,3,FALSE)*H40/12)</f>
        <v>0</v>
      </c>
      <c r="K40" s="236"/>
      <c r="L40" s="235">
        <f>IF(K40=0,0,VLOOKUP(K40,Reinigungsturnus!$A$5:$C$20,3,FALSE)*J40/12)</f>
        <v>0</v>
      </c>
      <c r="M40" s="235">
        <f>IF(L40=0,0,VLOOKUP(L40,Reinigungsturnus!$A$5:$C$20,3,FALSE)*K40/12)</f>
        <v>0</v>
      </c>
      <c r="N40" s="235">
        <f>IF(M40=0,0,VLOOKUP(M40,Reinigungsturnus!$A$5:$C$20,3,FALSE)*L40/12)</f>
        <v>0</v>
      </c>
      <c r="O40" s="235">
        <f>IF(N40=0,0,VLOOKUP(N40,Reinigungsturnus!$A$5:$C$20,3,FALSE)*M40/12)</f>
        <v>0</v>
      </c>
      <c r="P40" s="236"/>
      <c r="Q40" s="235">
        <f>IF(P40=0,0,VLOOKUP(P40,Reinigungsturnus!$A$5:$C$20,3,FALSE)*O40/12)</f>
        <v>0</v>
      </c>
      <c r="R40" s="235">
        <f>IF(Q40=0,0,VLOOKUP(Q40,Reinigungsturnus!$A$5:$C$20,3,FALSE)*P40/12)</f>
        <v>0</v>
      </c>
      <c r="S40" s="235">
        <f>IF(R40=0,0,VLOOKUP(R40,Reinigungsturnus!$A$5:$C$20,3,FALSE)*Q40/12)</f>
        <v>0</v>
      </c>
    </row>
    <row r="41" spans="2:19" ht="29.1" customHeight="1" x14ac:dyDescent="0.2">
      <c r="B41" s="313">
        <v>31</v>
      </c>
      <c r="C41" s="218" t="s">
        <v>340</v>
      </c>
      <c r="D41" s="219" t="s">
        <v>341</v>
      </c>
      <c r="E41" s="120" t="s">
        <v>318</v>
      </c>
      <c r="F41" s="118"/>
      <c r="G41" s="215" t="s">
        <v>427</v>
      </c>
      <c r="H41" s="246">
        <v>35.31</v>
      </c>
      <c r="I41" s="120" t="s">
        <v>12</v>
      </c>
      <c r="J41" s="102">
        <f>IF(I41=0,0,VLOOKUP(I41,Reinigungsturnus!$A$5:$C$20,3,FALSE)*H41/12)</f>
        <v>735.625</v>
      </c>
      <c r="K41" s="103"/>
      <c r="L41" s="104"/>
      <c r="M41" s="105"/>
      <c r="N41" s="105"/>
      <c r="O41" s="106"/>
      <c r="P41" s="103"/>
      <c r="Q41" s="104"/>
      <c r="R41" s="105"/>
      <c r="S41" s="106"/>
    </row>
    <row r="42" spans="2:19" ht="29.1" customHeight="1" x14ac:dyDescent="0.2">
      <c r="B42" s="313">
        <v>32</v>
      </c>
      <c r="C42" s="237" t="s">
        <v>353</v>
      </c>
      <c r="D42" s="238" t="s">
        <v>354</v>
      </c>
      <c r="E42" s="239" t="s">
        <v>343</v>
      </c>
      <c r="F42" s="233"/>
      <c r="G42" s="232"/>
      <c r="H42" s="251">
        <v>9.6</v>
      </c>
      <c r="I42" s="234"/>
      <c r="J42" s="235">
        <f>IF(I42=0,0,VLOOKUP(I42,Reinigungsturnus!$A$5:$C$20,3,FALSE)*H42/12)</f>
        <v>0</v>
      </c>
      <c r="K42" s="236"/>
      <c r="L42" s="235">
        <f>IF(K42=0,0,VLOOKUP(K42,Reinigungsturnus!$A$5:$C$20,3,FALSE)*J42/12)</f>
        <v>0</v>
      </c>
      <c r="M42" s="235">
        <f>IF(L42=0,0,VLOOKUP(L42,Reinigungsturnus!$A$5:$C$20,3,FALSE)*K42/12)</f>
        <v>0</v>
      </c>
      <c r="N42" s="235">
        <f>IF(M42=0,0,VLOOKUP(M42,Reinigungsturnus!$A$5:$C$20,3,FALSE)*L42/12)</f>
        <v>0</v>
      </c>
      <c r="O42" s="235">
        <f>IF(N42=0,0,VLOOKUP(N42,Reinigungsturnus!$A$5:$C$20,3,FALSE)*M42/12)</f>
        <v>0</v>
      </c>
      <c r="P42" s="236"/>
      <c r="Q42" s="235">
        <f>IF(P42=0,0,VLOOKUP(P42,Reinigungsturnus!$A$5:$C$20,3,FALSE)*O42/12)</f>
        <v>0</v>
      </c>
      <c r="R42" s="235">
        <f>IF(Q42=0,0,VLOOKUP(Q42,Reinigungsturnus!$A$5:$C$20,3,FALSE)*P42/12)</f>
        <v>0</v>
      </c>
      <c r="S42" s="235">
        <f>IF(R42=0,0,VLOOKUP(R42,Reinigungsturnus!$A$5:$C$20,3,FALSE)*Q42/12)</f>
        <v>0</v>
      </c>
    </row>
    <row r="43" spans="2:19" ht="29.1" customHeight="1" x14ac:dyDescent="0.2">
      <c r="B43" s="313">
        <v>33</v>
      </c>
      <c r="C43" s="218" t="s">
        <v>322</v>
      </c>
      <c r="D43" s="220" t="s">
        <v>355</v>
      </c>
      <c r="E43" s="120" t="s">
        <v>343</v>
      </c>
      <c r="F43" s="118"/>
      <c r="G43" s="120" t="s">
        <v>427</v>
      </c>
      <c r="H43" s="246">
        <v>79.19</v>
      </c>
      <c r="I43" s="120" t="s">
        <v>40</v>
      </c>
      <c r="J43" s="102">
        <f>IF(I43=0,0,VLOOKUP(I43,Reinigungsturnus!$A$5:$C$20,3,FALSE)*H43/12)</f>
        <v>0</v>
      </c>
      <c r="K43" s="103"/>
      <c r="L43" s="104"/>
      <c r="M43" s="105"/>
      <c r="N43" s="105"/>
      <c r="O43" s="106"/>
      <c r="P43" s="103"/>
      <c r="Q43" s="104"/>
      <c r="R43" s="105"/>
      <c r="S43" s="106"/>
    </row>
    <row r="44" spans="2:19" ht="29.1" customHeight="1" x14ac:dyDescent="0.2">
      <c r="B44" s="313">
        <v>34</v>
      </c>
      <c r="C44" s="218" t="s">
        <v>349</v>
      </c>
      <c r="D44" s="220" t="s">
        <v>356</v>
      </c>
      <c r="E44" s="120" t="s">
        <v>343</v>
      </c>
      <c r="F44" s="120"/>
      <c r="G44" s="120" t="s">
        <v>427</v>
      </c>
      <c r="H44" s="246">
        <v>25.32</v>
      </c>
      <c r="I44" s="120" t="s">
        <v>12</v>
      </c>
      <c r="J44" s="102">
        <f>IF(I44=0,0,VLOOKUP(I44,Reinigungsturnus!$A$5:$C$20,3,FALSE)*H44/12)</f>
        <v>527.5</v>
      </c>
      <c r="K44" s="103"/>
      <c r="L44" s="104"/>
      <c r="M44" s="105"/>
      <c r="N44" s="105"/>
      <c r="O44" s="106"/>
      <c r="P44" s="103"/>
      <c r="Q44" s="104"/>
      <c r="R44" s="105"/>
      <c r="S44" s="106"/>
    </row>
    <row r="45" spans="2:19" ht="29.1" customHeight="1" x14ac:dyDescent="0.2">
      <c r="B45" s="313">
        <v>35</v>
      </c>
      <c r="C45" s="218" t="s">
        <v>436</v>
      </c>
      <c r="D45" s="220" t="s">
        <v>357</v>
      </c>
      <c r="E45" s="120" t="s">
        <v>343</v>
      </c>
      <c r="F45" s="118"/>
      <c r="G45" s="120" t="s">
        <v>427</v>
      </c>
      <c r="H45" s="246">
        <v>11.96</v>
      </c>
      <c r="I45" s="120" t="s">
        <v>13</v>
      </c>
      <c r="J45" s="102">
        <f>IF(I45=0,0,VLOOKUP(I45,Reinigungsturnus!$A$5:$C$20,3,FALSE)*H45/12)</f>
        <v>51.826666666666675</v>
      </c>
      <c r="K45" s="103"/>
      <c r="L45" s="104"/>
      <c r="M45" s="105"/>
      <c r="N45" s="105"/>
      <c r="O45" s="106"/>
      <c r="P45" s="103"/>
      <c r="Q45" s="104"/>
      <c r="R45" s="105"/>
      <c r="S45" s="106"/>
    </row>
    <row r="46" spans="2:19" ht="29.1" customHeight="1" x14ac:dyDescent="0.2">
      <c r="B46" s="313">
        <v>36</v>
      </c>
      <c r="C46" s="218" t="s">
        <v>358</v>
      </c>
      <c r="D46" s="220" t="s">
        <v>359</v>
      </c>
      <c r="E46" s="120" t="s">
        <v>343</v>
      </c>
      <c r="F46" s="120"/>
      <c r="G46" s="120" t="s">
        <v>423</v>
      </c>
      <c r="H46" s="246">
        <v>13.12</v>
      </c>
      <c r="I46" s="120" t="s">
        <v>12</v>
      </c>
      <c r="J46" s="102">
        <f>IF(I46=0,0,VLOOKUP(I46,Reinigungsturnus!$A$5:$C$20,3,FALSE)*H46/12)</f>
        <v>273.33333333333331</v>
      </c>
      <c r="K46" s="103"/>
      <c r="L46" s="104"/>
      <c r="M46" s="105"/>
      <c r="N46" s="105"/>
      <c r="O46" s="106"/>
      <c r="P46" s="103"/>
      <c r="Q46" s="104"/>
      <c r="R46" s="105"/>
      <c r="S46" s="106"/>
    </row>
    <row r="47" spans="2:19" ht="29.1" customHeight="1" x14ac:dyDescent="0.2">
      <c r="B47" s="313">
        <v>37</v>
      </c>
      <c r="C47" s="218" t="s">
        <v>327</v>
      </c>
      <c r="D47" s="220" t="s">
        <v>360</v>
      </c>
      <c r="E47" s="120" t="s">
        <v>343</v>
      </c>
      <c r="F47" s="120"/>
      <c r="G47" s="120" t="s">
        <v>427</v>
      </c>
      <c r="H47" s="246">
        <v>5.58</v>
      </c>
      <c r="I47" s="120" t="s">
        <v>12</v>
      </c>
      <c r="J47" s="102">
        <f>IF(I47=0,0,VLOOKUP(I47,Reinigungsturnus!$A$5:$C$20,3,FALSE)*H47/12)</f>
        <v>116.25</v>
      </c>
      <c r="K47" s="103"/>
      <c r="L47" s="104"/>
      <c r="M47" s="105"/>
      <c r="N47" s="105"/>
      <c r="O47" s="106"/>
      <c r="P47" s="103"/>
      <c r="Q47" s="104"/>
      <c r="R47" s="105"/>
      <c r="S47" s="106"/>
    </row>
    <row r="48" spans="2:19" ht="29.1" customHeight="1" x14ac:dyDescent="0.2">
      <c r="B48" s="313">
        <v>38</v>
      </c>
      <c r="C48" s="218" t="s">
        <v>361</v>
      </c>
      <c r="D48" s="220" t="s">
        <v>362</v>
      </c>
      <c r="E48" s="120" t="s">
        <v>343</v>
      </c>
      <c r="F48" s="120"/>
      <c r="G48" s="120" t="s">
        <v>437</v>
      </c>
      <c r="H48" s="246">
        <v>9.67</v>
      </c>
      <c r="I48" s="120" t="s">
        <v>12</v>
      </c>
      <c r="J48" s="102">
        <f>IF(I48=0,0,VLOOKUP(I48,Reinigungsturnus!$A$5:$C$20,3,FALSE)*H48/12)</f>
        <v>201.45833333333334</v>
      </c>
      <c r="K48" s="103"/>
      <c r="L48" s="104"/>
      <c r="M48" s="105"/>
      <c r="N48" s="105"/>
      <c r="O48" s="106"/>
      <c r="P48" s="103"/>
      <c r="Q48" s="104"/>
      <c r="R48" s="105"/>
      <c r="S48" s="106"/>
    </row>
    <row r="49" spans="2:19" ht="29.1" customHeight="1" x14ac:dyDescent="0.2">
      <c r="B49" s="313">
        <v>39</v>
      </c>
      <c r="C49" s="218" t="s">
        <v>363</v>
      </c>
      <c r="D49" s="220" t="s">
        <v>364</v>
      </c>
      <c r="E49" s="120" t="s">
        <v>343</v>
      </c>
      <c r="F49" s="120"/>
      <c r="G49" s="120" t="s">
        <v>432</v>
      </c>
      <c r="H49" s="246">
        <v>5.04</v>
      </c>
      <c r="I49" s="120" t="s">
        <v>12</v>
      </c>
      <c r="J49" s="102">
        <f>IF(I49=0,0,VLOOKUP(I49,Reinigungsturnus!$A$5:$C$20,3,FALSE)*H49/12)</f>
        <v>105</v>
      </c>
      <c r="K49" s="103"/>
      <c r="L49" s="104"/>
      <c r="M49" s="105"/>
      <c r="N49" s="105"/>
      <c r="O49" s="106"/>
      <c r="P49" s="103"/>
      <c r="Q49" s="104"/>
      <c r="R49" s="105"/>
      <c r="S49" s="106"/>
    </row>
    <row r="50" spans="2:19" ht="29.1" customHeight="1" x14ac:dyDescent="0.2">
      <c r="B50" s="313">
        <v>40</v>
      </c>
      <c r="C50" s="218" t="s">
        <v>322</v>
      </c>
      <c r="D50" s="220" t="s">
        <v>365</v>
      </c>
      <c r="E50" s="120" t="s">
        <v>343</v>
      </c>
      <c r="F50" s="120"/>
      <c r="G50" s="120" t="s">
        <v>437</v>
      </c>
      <c r="H50" s="246">
        <v>78.5</v>
      </c>
      <c r="I50" s="120" t="s">
        <v>12</v>
      </c>
      <c r="J50" s="102">
        <f>IF(I50=0,0,VLOOKUP(I50,Reinigungsturnus!$A$5:$C$20,3,FALSE)*H50/12)</f>
        <v>1635.4166666666667</v>
      </c>
      <c r="K50" s="103"/>
      <c r="L50" s="104"/>
      <c r="M50" s="105"/>
      <c r="N50" s="105"/>
      <c r="O50" s="106"/>
      <c r="P50" s="103"/>
      <c r="Q50" s="104"/>
      <c r="R50" s="105"/>
      <c r="S50" s="106"/>
    </row>
    <row r="51" spans="2:19" ht="29.1" customHeight="1" x14ac:dyDescent="0.2">
      <c r="B51" s="313">
        <v>41</v>
      </c>
      <c r="C51" s="218" t="s">
        <v>322</v>
      </c>
      <c r="D51" s="220" t="s">
        <v>366</v>
      </c>
      <c r="E51" s="120" t="s">
        <v>343</v>
      </c>
      <c r="F51" s="120"/>
      <c r="G51" s="120" t="s">
        <v>433</v>
      </c>
      <c r="H51" s="246">
        <v>17.97</v>
      </c>
      <c r="I51" s="120" t="s">
        <v>12</v>
      </c>
      <c r="J51" s="102">
        <f>IF(I51=0,0,VLOOKUP(I51,Reinigungsturnus!$A$5:$C$20,3,FALSE)*H51/12)</f>
        <v>374.375</v>
      </c>
      <c r="K51" s="103"/>
      <c r="L51" s="104"/>
      <c r="M51" s="105"/>
      <c r="N51" s="105"/>
      <c r="O51" s="106"/>
      <c r="P51" s="103"/>
      <c r="Q51" s="104"/>
      <c r="R51" s="105"/>
      <c r="S51" s="106"/>
    </row>
    <row r="52" spans="2:19" ht="29.1" customHeight="1" x14ac:dyDescent="0.2">
      <c r="B52" s="313">
        <v>42</v>
      </c>
      <c r="C52" s="218" t="s">
        <v>322</v>
      </c>
      <c r="D52" s="220" t="s">
        <v>367</v>
      </c>
      <c r="E52" s="120" t="s">
        <v>343</v>
      </c>
      <c r="F52" s="120"/>
      <c r="G52" s="120" t="s">
        <v>433</v>
      </c>
      <c r="H52" s="246">
        <v>29.53</v>
      </c>
      <c r="I52" s="120" t="s">
        <v>12</v>
      </c>
      <c r="J52" s="102">
        <f>IF(I52=0,0,VLOOKUP(I52,Reinigungsturnus!$A$5:$C$20,3,FALSE)*H52/12)</f>
        <v>615.20833333333337</v>
      </c>
      <c r="K52" s="103"/>
      <c r="L52" s="104"/>
      <c r="M52" s="105"/>
      <c r="N52" s="105"/>
      <c r="O52" s="106"/>
      <c r="P52" s="103"/>
      <c r="Q52" s="104"/>
      <c r="R52" s="105"/>
      <c r="S52" s="106"/>
    </row>
    <row r="53" spans="2:19" ht="29.1" customHeight="1" x14ac:dyDescent="0.2">
      <c r="B53" s="313">
        <v>43</v>
      </c>
      <c r="C53" s="218" t="s">
        <v>322</v>
      </c>
      <c r="D53" s="220" t="s">
        <v>368</v>
      </c>
      <c r="E53" s="120" t="s">
        <v>343</v>
      </c>
      <c r="F53" s="120"/>
      <c r="G53" s="120" t="s">
        <v>439</v>
      </c>
      <c r="H53" s="246">
        <v>87.76</v>
      </c>
      <c r="I53" s="120" t="s">
        <v>12</v>
      </c>
      <c r="J53" s="102">
        <f>IF(I53=0,0,VLOOKUP(I53,Reinigungsturnus!$A$5:$C$20,3,FALSE)*H53/12)</f>
        <v>1828.3333333333333</v>
      </c>
      <c r="K53" s="103"/>
      <c r="L53" s="104"/>
      <c r="M53" s="105"/>
      <c r="N53" s="105"/>
      <c r="O53" s="106"/>
      <c r="P53" s="103"/>
      <c r="Q53" s="104"/>
      <c r="R53" s="105"/>
      <c r="S53" s="106"/>
    </row>
    <row r="54" spans="2:19" ht="29.1" customHeight="1" x14ac:dyDescent="0.2">
      <c r="B54" s="313">
        <v>44</v>
      </c>
      <c r="C54" s="218" t="s">
        <v>369</v>
      </c>
      <c r="D54" s="220" t="s">
        <v>370</v>
      </c>
      <c r="E54" s="120" t="s">
        <v>343</v>
      </c>
      <c r="F54" s="120"/>
      <c r="G54" s="120" t="s">
        <v>433</v>
      </c>
      <c r="H54" s="246">
        <v>86.31</v>
      </c>
      <c r="I54" s="120" t="s">
        <v>12</v>
      </c>
      <c r="J54" s="102">
        <f>IF(I54=0,0,VLOOKUP(I54,Reinigungsturnus!$A$5:$C$20,3,FALSE)*H54/12)</f>
        <v>1798.125</v>
      </c>
      <c r="K54" s="103"/>
      <c r="L54" s="104"/>
      <c r="M54" s="105"/>
      <c r="N54" s="105"/>
      <c r="O54" s="106"/>
      <c r="P54" s="103"/>
      <c r="Q54" s="104"/>
      <c r="R54" s="105"/>
      <c r="S54" s="106"/>
    </row>
    <row r="55" spans="2:19" ht="29.1" customHeight="1" x14ac:dyDescent="0.2">
      <c r="B55" s="313">
        <v>45</v>
      </c>
      <c r="C55" s="218" t="s">
        <v>322</v>
      </c>
      <c r="D55" s="220" t="s">
        <v>371</v>
      </c>
      <c r="E55" s="120" t="s">
        <v>343</v>
      </c>
      <c r="F55" s="120"/>
      <c r="G55" s="120" t="s">
        <v>427</v>
      </c>
      <c r="H55" s="246">
        <v>66.7</v>
      </c>
      <c r="I55" s="120" t="s">
        <v>12</v>
      </c>
      <c r="J55" s="102">
        <f>IF(I55=0,0,VLOOKUP(I55,Reinigungsturnus!$A$5:$C$20,3,FALSE)*H55/12)</f>
        <v>1389.5833333333333</v>
      </c>
      <c r="K55" s="103"/>
      <c r="L55" s="104"/>
      <c r="M55" s="105"/>
      <c r="N55" s="105"/>
      <c r="O55" s="106"/>
      <c r="P55" s="103"/>
      <c r="Q55" s="104"/>
      <c r="R55" s="105"/>
      <c r="S55" s="106"/>
    </row>
    <row r="56" spans="2:19" ht="29.1" customHeight="1" x14ac:dyDescent="0.2">
      <c r="B56" s="313">
        <v>46</v>
      </c>
      <c r="C56" s="218" t="s">
        <v>438</v>
      </c>
      <c r="D56" s="220"/>
      <c r="E56" s="120" t="s">
        <v>343</v>
      </c>
      <c r="F56" s="120"/>
      <c r="G56" s="120" t="s">
        <v>423</v>
      </c>
      <c r="H56" s="246">
        <v>9.2799999999999994</v>
      </c>
      <c r="I56" s="120" t="s">
        <v>12</v>
      </c>
      <c r="J56" s="102">
        <f>IF(I56=0,0,VLOOKUP(I56,Reinigungsturnus!$A$5:$C$20,3,FALSE)*H56/12)</f>
        <v>193.33333333333334</v>
      </c>
      <c r="K56" s="103"/>
      <c r="L56" s="104"/>
      <c r="M56" s="105"/>
      <c r="N56" s="105"/>
      <c r="O56" s="106"/>
      <c r="P56" s="103"/>
      <c r="Q56" s="104"/>
      <c r="R56" s="105"/>
      <c r="S56" s="106"/>
    </row>
    <row r="57" spans="2:19" ht="29.1" customHeight="1" x14ac:dyDescent="0.2">
      <c r="B57" s="313">
        <v>47</v>
      </c>
      <c r="C57" s="218" t="s">
        <v>363</v>
      </c>
      <c r="D57" s="220" t="s">
        <v>373</v>
      </c>
      <c r="E57" s="120" t="s">
        <v>343</v>
      </c>
      <c r="F57" s="120"/>
      <c r="G57" s="120" t="s">
        <v>423</v>
      </c>
      <c r="H57" s="246">
        <v>11.89</v>
      </c>
      <c r="I57" s="284" t="s">
        <v>27</v>
      </c>
      <c r="J57" s="102">
        <f>IF(I57=0,0,VLOOKUP(I57,Reinigungsturnus!$A$5:$C$20,3,FALSE)*H57/12)</f>
        <v>1.9816666666666667</v>
      </c>
      <c r="K57" s="103"/>
      <c r="L57" s="104"/>
      <c r="M57" s="105"/>
      <c r="N57" s="105"/>
      <c r="O57" s="106"/>
      <c r="P57" s="103"/>
      <c r="Q57" s="104"/>
      <c r="R57" s="105"/>
      <c r="S57" s="106"/>
    </row>
    <row r="58" spans="2:19" ht="29.1" customHeight="1" x14ac:dyDescent="0.2">
      <c r="B58" s="313">
        <v>48</v>
      </c>
      <c r="C58" s="218" t="s">
        <v>322</v>
      </c>
      <c r="D58" s="220" t="s">
        <v>388</v>
      </c>
      <c r="E58" s="120" t="s">
        <v>351</v>
      </c>
      <c r="F58" s="120"/>
      <c r="G58" s="120" t="s">
        <v>427</v>
      </c>
      <c r="H58" s="246">
        <v>108.97</v>
      </c>
      <c r="I58" s="120" t="s">
        <v>12</v>
      </c>
      <c r="J58" s="102">
        <f>IF(I58=0,0,VLOOKUP(I58,Reinigungsturnus!$A$5:$C$20,3,FALSE)*H58/12)</f>
        <v>2270.2083333333335</v>
      </c>
      <c r="K58" s="103"/>
      <c r="L58" s="104"/>
      <c r="M58" s="105"/>
      <c r="N58" s="105"/>
      <c r="O58" s="106"/>
      <c r="P58" s="103"/>
      <c r="Q58" s="104"/>
      <c r="R58" s="105"/>
      <c r="S58" s="106"/>
    </row>
    <row r="59" spans="2:19" ht="29.1" customHeight="1" x14ac:dyDescent="0.2">
      <c r="B59" s="313">
        <v>49</v>
      </c>
      <c r="C59" s="218" t="s">
        <v>322</v>
      </c>
      <c r="D59" s="220" t="s">
        <v>389</v>
      </c>
      <c r="E59" s="120" t="s">
        <v>351</v>
      </c>
      <c r="F59" s="120"/>
      <c r="G59" s="120" t="s">
        <v>427</v>
      </c>
      <c r="H59" s="246">
        <v>14.13</v>
      </c>
      <c r="I59" s="120" t="s">
        <v>12</v>
      </c>
      <c r="J59" s="102">
        <f>IF(I59=0,0,VLOOKUP(I59,Reinigungsturnus!$A$5:$C$20,3,FALSE)*H59/12)</f>
        <v>294.375</v>
      </c>
      <c r="K59" s="103"/>
      <c r="L59" s="104"/>
      <c r="M59" s="105"/>
      <c r="N59" s="105"/>
      <c r="O59" s="106"/>
      <c r="P59" s="103"/>
      <c r="Q59" s="104"/>
      <c r="R59" s="105"/>
      <c r="S59" s="106"/>
    </row>
    <row r="60" spans="2:19" ht="29.1" customHeight="1" x14ac:dyDescent="0.2">
      <c r="B60" s="313">
        <v>50</v>
      </c>
      <c r="C60" s="218" t="s">
        <v>322</v>
      </c>
      <c r="D60" s="220" t="s">
        <v>390</v>
      </c>
      <c r="E60" s="120" t="s">
        <v>351</v>
      </c>
      <c r="F60" s="120"/>
      <c r="G60" s="120" t="s">
        <v>427</v>
      </c>
      <c r="H60" s="246">
        <v>34.18</v>
      </c>
      <c r="I60" s="120" t="s">
        <v>12</v>
      </c>
      <c r="J60" s="102">
        <f>IF(I60=0,0,VLOOKUP(I60,Reinigungsturnus!$A$5:$C$20,3,FALSE)*H60/12)</f>
        <v>712.08333333333337</v>
      </c>
      <c r="K60" s="103"/>
      <c r="L60" s="104"/>
      <c r="M60" s="105"/>
      <c r="N60" s="105"/>
      <c r="O60" s="106"/>
      <c r="P60" s="103"/>
      <c r="Q60" s="104"/>
      <c r="R60" s="105"/>
      <c r="S60" s="106"/>
    </row>
    <row r="61" spans="2:19" ht="29.1" customHeight="1" x14ac:dyDescent="0.2">
      <c r="B61" s="313">
        <v>51</v>
      </c>
      <c r="C61" s="218" t="s">
        <v>391</v>
      </c>
      <c r="D61" s="220" t="s">
        <v>392</v>
      </c>
      <c r="E61" s="120" t="s">
        <v>351</v>
      </c>
      <c r="F61" s="120"/>
      <c r="G61" s="120" t="s">
        <v>423</v>
      </c>
      <c r="H61" s="246">
        <v>10.58</v>
      </c>
      <c r="I61" s="120" t="s">
        <v>12</v>
      </c>
      <c r="J61" s="102">
        <f>IF(I61=0,0,VLOOKUP(I61,Reinigungsturnus!$A$5:$C$20,3,FALSE)*H61/12)</f>
        <v>220.41666666666666</v>
      </c>
      <c r="K61" s="103"/>
      <c r="L61" s="104"/>
      <c r="M61" s="105"/>
      <c r="N61" s="105"/>
      <c r="O61" s="106"/>
      <c r="P61" s="103"/>
      <c r="Q61" s="104"/>
      <c r="R61" s="105"/>
      <c r="S61" s="106"/>
    </row>
    <row r="62" spans="2:19" ht="29.1" customHeight="1" x14ac:dyDescent="0.2">
      <c r="B62" s="313">
        <v>52</v>
      </c>
      <c r="C62" s="218" t="s">
        <v>347</v>
      </c>
      <c r="D62" s="220" t="s">
        <v>393</v>
      </c>
      <c r="E62" s="120" t="s">
        <v>351</v>
      </c>
      <c r="F62" s="120"/>
      <c r="G62" s="120" t="s">
        <v>427</v>
      </c>
      <c r="H62" s="246">
        <v>6.19</v>
      </c>
      <c r="I62" s="120" t="s">
        <v>12</v>
      </c>
      <c r="J62" s="102">
        <f>IF(I62=0,0,VLOOKUP(I62,Reinigungsturnus!$A$5:$C$20,3,FALSE)*H62/12)</f>
        <v>128.95833333333334</v>
      </c>
      <c r="K62" s="103"/>
      <c r="L62" s="104"/>
      <c r="M62" s="105"/>
      <c r="N62" s="105"/>
      <c r="O62" s="106"/>
      <c r="P62" s="103"/>
      <c r="Q62" s="104"/>
      <c r="R62" s="105"/>
      <c r="S62" s="106"/>
    </row>
    <row r="63" spans="2:19" ht="29.1" customHeight="1" x14ac:dyDescent="0.2">
      <c r="B63" s="313">
        <v>53</v>
      </c>
      <c r="C63" s="218" t="s">
        <v>400</v>
      </c>
      <c r="D63" s="220" t="s">
        <v>399</v>
      </c>
      <c r="E63" s="120" t="s">
        <v>351</v>
      </c>
      <c r="F63" s="120"/>
      <c r="G63" s="120" t="s">
        <v>427</v>
      </c>
      <c r="H63" s="246">
        <v>4.7</v>
      </c>
      <c r="I63" s="120" t="s">
        <v>19</v>
      </c>
      <c r="J63" s="102">
        <f>IF(I63=0,0,VLOOKUP(I63,Reinigungsturnus!$A$5:$C$20,3,FALSE)*H63/12)</f>
        <v>4.7</v>
      </c>
      <c r="K63" s="103"/>
      <c r="L63" s="104"/>
      <c r="M63" s="105"/>
      <c r="N63" s="105"/>
      <c r="O63" s="106"/>
      <c r="P63" s="103"/>
      <c r="Q63" s="104"/>
      <c r="R63" s="105"/>
      <c r="S63" s="106"/>
    </row>
    <row r="64" spans="2:19" ht="29.1" customHeight="1" x14ac:dyDescent="0.2">
      <c r="B64" s="313">
        <v>54</v>
      </c>
      <c r="C64" s="218" t="s">
        <v>372</v>
      </c>
      <c r="D64" s="220" t="s">
        <v>401</v>
      </c>
      <c r="E64" s="120" t="s">
        <v>351</v>
      </c>
      <c r="F64" s="120"/>
      <c r="G64" s="120" t="s">
        <v>427</v>
      </c>
      <c r="H64" s="246">
        <v>6</v>
      </c>
      <c r="I64" s="120" t="s">
        <v>12</v>
      </c>
      <c r="J64" s="102">
        <f>IF(I64=0,0,VLOOKUP(I64,Reinigungsturnus!$A$5:$C$20,3,FALSE)*H64/12)</f>
        <v>125</v>
      </c>
      <c r="K64" s="103"/>
      <c r="L64" s="104"/>
      <c r="M64" s="105"/>
      <c r="N64" s="105"/>
      <c r="O64" s="106"/>
      <c r="P64" s="103"/>
      <c r="Q64" s="104"/>
      <c r="R64" s="105"/>
      <c r="S64" s="106"/>
    </row>
    <row r="65" spans="2:19" ht="29.1" customHeight="1" x14ac:dyDescent="0.2">
      <c r="B65" s="313">
        <v>55</v>
      </c>
      <c r="C65" s="218" t="s">
        <v>322</v>
      </c>
      <c r="D65" s="220" t="s">
        <v>394</v>
      </c>
      <c r="E65" s="120" t="s">
        <v>351</v>
      </c>
      <c r="F65" s="120"/>
      <c r="G65" s="120" t="s">
        <v>440</v>
      </c>
      <c r="H65" s="246">
        <v>107.61</v>
      </c>
      <c r="I65" s="120" t="s">
        <v>12</v>
      </c>
      <c r="J65" s="102">
        <f>IF(I65=0,0,VLOOKUP(I65,Reinigungsturnus!$A$5:$C$20,3,FALSE)*H65/12)</f>
        <v>2241.875</v>
      </c>
      <c r="K65" s="103"/>
      <c r="L65" s="104"/>
      <c r="M65" s="105"/>
      <c r="N65" s="105"/>
      <c r="O65" s="106"/>
      <c r="P65" s="103"/>
      <c r="Q65" s="104"/>
      <c r="R65" s="105"/>
      <c r="S65" s="106"/>
    </row>
    <row r="66" spans="2:19" ht="29.1" customHeight="1" x14ac:dyDescent="0.2">
      <c r="B66" s="313">
        <v>56</v>
      </c>
      <c r="C66" s="218" t="s">
        <v>322</v>
      </c>
      <c r="D66" s="220" t="s">
        <v>395</v>
      </c>
      <c r="E66" s="120" t="s">
        <v>351</v>
      </c>
      <c r="F66" s="120"/>
      <c r="G66" s="120" t="s">
        <v>427</v>
      </c>
      <c r="H66" s="246">
        <v>28.73</v>
      </c>
      <c r="I66" s="120" t="s">
        <v>12</v>
      </c>
      <c r="J66" s="102">
        <f>IF(I66=0,0,VLOOKUP(I66,Reinigungsturnus!$A$5:$C$20,3,FALSE)*H66/12)</f>
        <v>598.54166666666663</v>
      </c>
      <c r="K66" s="103"/>
      <c r="L66" s="104"/>
      <c r="M66" s="105"/>
      <c r="N66" s="105"/>
      <c r="O66" s="106"/>
      <c r="P66" s="103"/>
      <c r="Q66" s="104"/>
      <c r="R66" s="105"/>
      <c r="S66" s="106"/>
    </row>
    <row r="67" spans="2:19" ht="29.1" customHeight="1" x14ac:dyDescent="0.2">
      <c r="B67" s="313">
        <v>57</v>
      </c>
      <c r="C67" s="218" t="s">
        <v>322</v>
      </c>
      <c r="D67" s="220" t="s">
        <v>396</v>
      </c>
      <c r="E67" s="120" t="s">
        <v>351</v>
      </c>
      <c r="F67" s="120"/>
      <c r="G67" s="120" t="s">
        <v>427</v>
      </c>
      <c r="H67" s="246">
        <v>33.76</v>
      </c>
      <c r="I67" s="120" t="s">
        <v>12</v>
      </c>
      <c r="J67" s="102">
        <f>IF(I67=0,0,VLOOKUP(I67,Reinigungsturnus!$A$5:$C$20,3,FALSE)*H67/12)</f>
        <v>703.33333333333337</v>
      </c>
      <c r="K67" s="103"/>
      <c r="L67" s="104"/>
      <c r="M67" s="105"/>
      <c r="N67" s="105"/>
      <c r="O67" s="106"/>
      <c r="P67" s="103"/>
      <c r="Q67" s="104"/>
      <c r="R67" s="105"/>
      <c r="S67" s="106"/>
    </row>
    <row r="68" spans="2:19" ht="29.1" customHeight="1" x14ac:dyDescent="0.2">
      <c r="B68" s="313">
        <v>58</v>
      </c>
      <c r="C68" s="218" t="s">
        <v>322</v>
      </c>
      <c r="D68" s="220" t="s">
        <v>397</v>
      </c>
      <c r="E68" s="120" t="s">
        <v>351</v>
      </c>
      <c r="F68" s="120"/>
      <c r="G68" s="120" t="s">
        <v>427</v>
      </c>
      <c r="H68" s="246">
        <v>17.440000000000001</v>
      </c>
      <c r="I68" s="120" t="s">
        <v>12</v>
      </c>
      <c r="J68" s="102">
        <f>IF(I68=0,0,VLOOKUP(I68,Reinigungsturnus!$A$5:$C$20,3,FALSE)*H68/12)</f>
        <v>363.33333333333331</v>
      </c>
      <c r="K68" s="103"/>
      <c r="L68" s="104"/>
      <c r="M68" s="105"/>
      <c r="N68" s="105"/>
      <c r="O68" s="106"/>
      <c r="P68" s="103"/>
      <c r="Q68" s="104"/>
      <c r="R68" s="105"/>
      <c r="S68" s="106"/>
    </row>
    <row r="69" spans="2:19" ht="29.1" customHeight="1" x14ac:dyDescent="0.2">
      <c r="B69" s="313">
        <v>59</v>
      </c>
      <c r="C69" s="218" t="s">
        <v>322</v>
      </c>
      <c r="D69" s="220" t="s">
        <v>398</v>
      </c>
      <c r="E69" s="120" t="s">
        <v>351</v>
      </c>
      <c r="F69" s="120"/>
      <c r="G69" s="120" t="s">
        <v>427</v>
      </c>
      <c r="H69" s="246">
        <v>50.22</v>
      </c>
      <c r="I69" s="120" t="s">
        <v>12</v>
      </c>
      <c r="J69" s="102">
        <f>IF(I69=0,0,VLOOKUP(I69,Reinigungsturnus!$A$5:$C$20,3,FALSE)*H69/12)</f>
        <v>1046.25</v>
      </c>
      <c r="K69" s="103"/>
      <c r="L69" s="104"/>
      <c r="M69" s="105"/>
      <c r="N69" s="105"/>
      <c r="O69" s="106"/>
      <c r="P69" s="103"/>
      <c r="Q69" s="104"/>
      <c r="R69" s="105"/>
      <c r="S69" s="106"/>
    </row>
    <row r="70" spans="2:19" ht="29.1" customHeight="1" x14ac:dyDescent="0.2">
      <c r="B70" s="313">
        <v>60</v>
      </c>
      <c r="C70" s="218" t="s">
        <v>322</v>
      </c>
      <c r="D70" s="220" t="s">
        <v>402</v>
      </c>
      <c r="E70" s="120" t="s">
        <v>351</v>
      </c>
      <c r="F70" s="120"/>
      <c r="G70" s="120" t="s">
        <v>427</v>
      </c>
      <c r="H70" s="246">
        <v>202.54</v>
      </c>
      <c r="I70" s="120" t="s">
        <v>12</v>
      </c>
      <c r="J70" s="102">
        <f>IF(I70=0,0,VLOOKUP(I70,Reinigungsturnus!$A$5:$C$20,3,FALSE)*H70/12)</f>
        <v>4219.583333333333</v>
      </c>
      <c r="K70" s="103"/>
      <c r="L70" s="104"/>
      <c r="M70" s="105"/>
      <c r="N70" s="105"/>
      <c r="O70" s="106"/>
      <c r="P70" s="103"/>
      <c r="Q70" s="104"/>
      <c r="R70" s="105"/>
      <c r="S70" s="106"/>
    </row>
    <row r="71" spans="2:19" ht="29.1" customHeight="1" x14ac:dyDescent="0.2">
      <c r="B71" s="313">
        <v>61</v>
      </c>
      <c r="C71" s="218" t="s">
        <v>322</v>
      </c>
      <c r="D71" s="220" t="s">
        <v>403</v>
      </c>
      <c r="E71" s="120" t="s">
        <v>351</v>
      </c>
      <c r="F71" s="120"/>
      <c r="G71" s="120" t="s">
        <v>427</v>
      </c>
      <c r="H71" s="246">
        <v>40.26</v>
      </c>
      <c r="I71" s="120" t="s">
        <v>12</v>
      </c>
      <c r="J71" s="102">
        <f>IF(I71=0,0,VLOOKUP(I71,Reinigungsturnus!$A$5:$C$20,3,FALSE)*H71/12)</f>
        <v>838.75</v>
      </c>
      <c r="K71" s="103"/>
      <c r="L71" s="104"/>
      <c r="M71" s="105"/>
      <c r="N71" s="105"/>
      <c r="O71" s="106"/>
      <c r="P71" s="103"/>
      <c r="Q71" s="104"/>
      <c r="R71" s="105"/>
      <c r="S71" s="106"/>
    </row>
    <row r="72" spans="2:19" ht="29.1" customHeight="1" x14ac:dyDescent="0.2">
      <c r="B72" s="313">
        <v>62</v>
      </c>
      <c r="C72" s="218" t="s">
        <v>404</v>
      </c>
      <c r="D72" s="220" t="s">
        <v>414</v>
      </c>
      <c r="E72" s="120" t="s">
        <v>351</v>
      </c>
      <c r="F72" s="120"/>
      <c r="G72" s="120" t="s">
        <v>423</v>
      </c>
      <c r="H72" s="246">
        <v>5.52</v>
      </c>
      <c r="I72" s="120" t="s">
        <v>40</v>
      </c>
      <c r="J72" s="102">
        <f>IF(I72=0,0,VLOOKUP(I72,Reinigungsturnus!$A$5:$C$20,3,FALSE)*H72/12)</f>
        <v>0</v>
      </c>
      <c r="K72" s="103"/>
      <c r="L72" s="104"/>
      <c r="M72" s="105"/>
      <c r="N72" s="105"/>
      <c r="O72" s="106"/>
      <c r="P72" s="103"/>
      <c r="Q72" s="104"/>
      <c r="R72" s="105"/>
      <c r="S72" s="106"/>
    </row>
    <row r="73" spans="2:19" ht="29.1" customHeight="1" x14ac:dyDescent="0.2">
      <c r="B73" s="313">
        <v>63</v>
      </c>
      <c r="C73" s="218" t="s">
        <v>349</v>
      </c>
      <c r="D73" s="220" t="s">
        <v>405</v>
      </c>
      <c r="E73" s="120" t="s">
        <v>351</v>
      </c>
      <c r="F73" s="120"/>
      <c r="G73" s="120" t="s">
        <v>427</v>
      </c>
      <c r="H73" s="246">
        <v>16.34</v>
      </c>
      <c r="I73" s="120" t="s">
        <v>40</v>
      </c>
      <c r="J73" s="102">
        <f>IF(I73=0,0,VLOOKUP(I73,Reinigungsturnus!$A$5:$C$20,3,FALSE)*H73/12)</f>
        <v>0</v>
      </c>
      <c r="K73" s="103"/>
      <c r="L73" s="104"/>
      <c r="M73" s="105"/>
      <c r="N73" s="105"/>
      <c r="O73" s="106"/>
      <c r="P73" s="103"/>
      <c r="Q73" s="104"/>
      <c r="R73" s="105"/>
      <c r="S73" s="106"/>
    </row>
    <row r="74" spans="2:19" ht="29.1" customHeight="1" x14ac:dyDescent="0.2">
      <c r="B74" s="313">
        <v>64</v>
      </c>
      <c r="C74" s="218" t="s">
        <v>406</v>
      </c>
      <c r="D74" s="220" t="s">
        <v>407</v>
      </c>
      <c r="E74" s="120" t="s">
        <v>351</v>
      </c>
      <c r="F74" s="120"/>
      <c r="G74" s="120" t="s">
        <v>427</v>
      </c>
      <c r="H74" s="246">
        <v>25.28</v>
      </c>
      <c r="I74" s="120" t="s">
        <v>40</v>
      </c>
      <c r="J74" s="102">
        <f>IF(I74=0,0,VLOOKUP(I74,Reinigungsturnus!$A$5:$C$20,3,FALSE)*H74/12)</f>
        <v>0</v>
      </c>
      <c r="K74" s="103"/>
      <c r="L74" s="104"/>
      <c r="M74" s="105"/>
      <c r="N74" s="105"/>
      <c r="O74" s="106"/>
      <c r="P74" s="103"/>
      <c r="Q74" s="104"/>
      <c r="R74" s="105"/>
      <c r="S74" s="106"/>
    </row>
    <row r="75" spans="2:19" ht="29.1" customHeight="1" x14ac:dyDescent="0.2">
      <c r="B75" s="313">
        <v>65</v>
      </c>
      <c r="C75" s="218" t="s">
        <v>406</v>
      </c>
      <c r="D75" s="220" t="s">
        <v>408</v>
      </c>
      <c r="E75" s="120" t="s">
        <v>351</v>
      </c>
      <c r="F75" s="120"/>
      <c r="G75" s="120" t="s">
        <v>427</v>
      </c>
      <c r="H75" s="246">
        <v>116.99</v>
      </c>
      <c r="I75" s="120" t="s">
        <v>40</v>
      </c>
      <c r="J75" s="102">
        <f>IF(I75=0,0,VLOOKUP(I75,Reinigungsturnus!$A$5:$C$20,3,FALSE)*H75/12)</f>
        <v>0</v>
      </c>
      <c r="K75" s="103"/>
      <c r="L75" s="104"/>
      <c r="M75" s="105"/>
      <c r="N75" s="105"/>
      <c r="O75" s="106"/>
      <c r="P75" s="103"/>
      <c r="Q75" s="104"/>
      <c r="R75" s="105"/>
      <c r="S75" s="106"/>
    </row>
    <row r="76" spans="2:19" ht="29.1" customHeight="1" x14ac:dyDescent="0.2">
      <c r="B76" s="313">
        <v>66</v>
      </c>
      <c r="C76" s="218" t="s">
        <v>409</v>
      </c>
      <c r="D76" s="220" t="s">
        <v>410</v>
      </c>
      <c r="E76" s="120" t="s">
        <v>351</v>
      </c>
      <c r="F76" s="120"/>
      <c r="G76" s="120" t="s">
        <v>427</v>
      </c>
      <c r="H76" s="246">
        <v>44.51</v>
      </c>
      <c r="I76" s="285" t="s">
        <v>31</v>
      </c>
      <c r="J76" s="102">
        <f>IF(I76=0,0,VLOOKUP(I76,Reinigungsturnus!$A$5:$C$20,3,FALSE)*H76/12)</f>
        <v>11.1275</v>
      </c>
      <c r="K76" s="103"/>
      <c r="L76" s="104"/>
      <c r="M76" s="105"/>
      <c r="N76" s="105"/>
      <c r="O76" s="106"/>
      <c r="P76" s="103"/>
      <c r="Q76" s="104"/>
      <c r="R76" s="105"/>
      <c r="S76" s="106"/>
    </row>
    <row r="77" spans="2:19" ht="29.1" customHeight="1" x14ac:dyDescent="0.2">
      <c r="B77" s="313">
        <v>67</v>
      </c>
      <c r="C77" s="218" t="s">
        <v>409</v>
      </c>
      <c r="D77" s="220" t="s">
        <v>411</v>
      </c>
      <c r="E77" s="120" t="s">
        <v>351</v>
      </c>
      <c r="F77" s="120"/>
      <c r="G77" s="120" t="s">
        <v>427</v>
      </c>
      <c r="H77" s="246">
        <v>27.45</v>
      </c>
      <c r="I77" s="285" t="s">
        <v>31</v>
      </c>
      <c r="J77" s="102">
        <f>IF(I77=0,0,VLOOKUP(I77,Reinigungsturnus!$A$5:$C$20,3,FALSE)*H77/12)</f>
        <v>6.8624999999999998</v>
      </c>
      <c r="K77" s="103"/>
      <c r="L77" s="104"/>
      <c r="M77" s="105"/>
      <c r="N77" s="105"/>
      <c r="O77" s="106"/>
      <c r="P77" s="103"/>
      <c r="Q77" s="104"/>
      <c r="R77" s="105"/>
      <c r="S77" s="106"/>
    </row>
    <row r="78" spans="2:19" ht="29.1" customHeight="1" x14ac:dyDescent="0.2">
      <c r="B78" s="313">
        <v>68</v>
      </c>
      <c r="C78" s="218" t="s">
        <v>409</v>
      </c>
      <c r="D78" s="220" t="s">
        <v>412</v>
      </c>
      <c r="E78" s="120" t="s">
        <v>351</v>
      </c>
      <c r="F78" s="120"/>
      <c r="G78" s="120" t="s">
        <v>427</v>
      </c>
      <c r="H78" s="246">
        <v>26.02</v>
      </c>
      <c r="I78" s="285" t="s">
        <v>31</v>
      </c>
      <c r="J78" s="102">
        <f>IF(I78=0,0,VLOOKUP(I78,Reinigungsturnus!$A$5:$C$20,3,FALSE)*H78/12)</f>
        <v>6.5049999999999999</v>
      </c>
      <c r="K78" s="103"/>
      <c r="L78" s="104"/>
      <c r="M78" s="105"/>
      <c r="N78" s="105"/>
      <c r="O78" s="106"/>
      <c r="P78" s="103"/>
      <c r="Q78" s="104"/>
      <c r="R78" s="105"/>
      <c r="S78" s="106"/>
    </row>
    <row r="79" spans="2:19" ht="29.1" customHeight="1" x14ac:dyDescent="0.2">
      <c r="B79" s="313">
        <v>69</v>
      </c>
      <c r="C79" s="218" t="s">
        <v>409</v>
      </c>
      <c r="D79" s="220" t="s">
        <v>413</v>
      </c>
      <c r="E79" s="120" t="s">
        <v>351</v>
      </c>
      <c r="F79" s="120"/>
      <c r="G79" s="120" t="s">
        <v>427</v>
      </c>
      <c r="H79" s="246">
        <v>35.31</v>
      </c>
      <c r="I79" s="285" t="s">
        <v>31</v>
      </c>
      <c r="J79" s="102">
        <f>IF(I79=0,0,VLOOKUP(I79,Reinigungsturnus!$A$5:$C$20,3,FALSE)*H79/12)</f>
        <v>8.8275000000000006</v>
      </c>
      <c r="K79" s="103"/>
      <c r="L79" s="104"/>
      <c r="M79" s="105"/>
      <c r="N79" s="105"/>
      <c r="O79" s="106"/>
      <c r="P79" s="103"/>
      <c r="Q79" s="104"/>
      <c r="R79" s="105"/>
      <c r="S79" s="106"/>
    </row>
    <row r="80" spans="2:19" ht="54" customHeight="1" x14ac:dyDescent="0.2">
      <c r="B80" s="313">
        <v>70</v>
      </c>
      <c r="C80" s="218" t="s">
        <v>322</v>
      </c>
      <c r="D80" s="220" t="s">
        <v>415</v>
      </c>
      <c r="E80" s="120" t="s">
        <v>352</v>
      </c>
      <c r="F80" s="120"/>
      <c r="G80" s="120" t="s">
        <v>441</v>
      </c>
      <c r="H80" s="246">
        <v>117.38</v>
      </c>
      <c r="I80" s="120" t="s">
        <v>12</v>
      </c>
      <c r="J80" s="102">
        <f>IF(I80=0,0,VLOOKUP(I80,Reinigungsturnus!$A$5:$C$20,3,FALSE)*H80/12)</f>
        <v>2445.4166666666665</v>
      </c>
      <c r="K80" s="103"/>
      <c r="L80" s="104"/>
      <c r="M80" s="105"/>
      <c r="N80" s="105"/>
      <c r="O80" s="106"/>
      <c r="P80" s="103"/>
      <c r="Q80" s="104"/>
      <c r="R80" s="105"/>
      <c r="S80" s="106"/>
    </row>
    <row r="81" spans="2:19" ht="29.1" customHeight="1" x14ac:dyDescent="0.2">
      <c r="B81" s="313">
        <v>71</v>
      </c>
      <c r="C81" s="218" t="s">
        <v>416</v>
      </c>
      <c r="D81" s="220" t="s">
        <v>417</v>
      </c>
      <c r="E81" s="120" t="s">
        <v>352</v>
      </c>
      <c r="F81" s="120"/>
      <c r="G81" s="120" t="s">
        <v>427</v>
      </c>
      <c r="H81" s="246">
        <v>72.22</v>
      </c>
      <c r="I81" s="285" t="s">
        <v>31</v>
      </c>
      <c r="J81" s="102">
        <f>IF(I81=0,0,VLOOKUP(I81,Reinigungsturnus!$A$5:$C$20,3,FALSE)*H81/12)</f>
        <v>18.055</v>
      </c>
      <c r="K81" s="103"/>
      <c r="L81" s="104"/>
      <c r="M81" s="105"/>
      <c r="N81" s="105"/>
      <c r="O81" s="106"/>
      <c r="P81" s="103"/>
      <c r="Q81" s="104"/>
      <c r="R81" s="105"/>
      <c r="S81" s="106"/>
    </row>
    <row r="82" spans="2:19" ht="29.1" customHeight="1" x14ac:dyDescent="0.2">
      <c r="B82" s="313">
        <v>72</v>
      </c>
      <c r="C82" s="218" t="s">
        <v>416</v>
      </c>
      <c r="D82" s="220" t="s">
        <v>418</v>
      </c>
      <c r="E82" s="120" t="s">
        <v>352</v>
      </c>
      <c r="F82" s="120"/>
      <c r="G82" s="120" t="s">
        <v>427</v>
      </c>
      <c r="H82" s="246">
        <v>76.47</v>
      </c>
      <c r="I82" s="285" t="s">
        <v>31</v>
      </c>
      <c r="J82" s="102">
        <f>IF(I82=0,0,VLOOKUP(I82,Reinigungsturnus!$A$5:$C$20,3,FALSE)*H82/12)</f>
        <v>19.1175</v>
      </c>
      <c r="K82" s="103"/>
      <c r="L82" s="104"/>
      <c r="M82" s="105"/>
      <c r="N82" s="105"/>
      <c r="O82" s="106"/>
      <c r="P82" s="103"/>
      <c r="Q82" s="104"/>
      <c r="R82" s="105"/>
      <c r="S82" s="106"/>
    </row>
    <row r="83" spans="2:19" ht="29.1" customHeight="1" x14ac:dyDescent="0.2">
      <c r="B83" s="313">
        <v>73</v>
      </c>
      <c r="C83" s="218" t="s">
        <v>349</v>
      </c>
      <c r="D83" s="220" t="s">
        <v>419</v>
      </c>
      <c r="E83" s="120" t="s">
        <v>352</v>
      </c>
      <c r="F83" s="120"/>
      <c r="G83" s="120" t="s">
        <v>427</v>
      </c>
      <c r="H83" s="246">
        <v>11.73</v>
      </c>
      <c r="I83" s="120" t="s">
        <v>12</v>
      </c>
      <c r="J83" s="102">
        <f>IF(I83=0,0,VLOOKUP(I83,Reinigungsturnus!$A$5:$C$20,3,FALSE)*H83/12)</f>
        <v>244.375</v>
      </c>
      <c r="K83" s="103"/>
      <c r="L83" s="104"/>
      <c r="M83" s="105"/>
      <c r="N83" s="105"/>
      <c r="O83" s="106"/>
      <c r="P83" s="103"/>
      <c r="Q83" s="104"/>
      <c r="R83" s="105"/>
      <c r="S83" s="106"/>
    </row>
    <row r="84" spans="2:19" ht="29.1" customHeight="1" x14ac:dyDescent="0.2">
      <c r="B84" s="116"/>
      <c r="C84" s="231" t="s">
        <v>421</v>
      </c>
      <c r="D84" s="215"/>
      <c r="E84" s="215"/>
      <c r="F84" s="215"/>
      <c r="G84" s="215"/>
      <c r="H84" s="247"/>
      <c r="I84" s="215"/>
      <c r="J84" s="215"/>
      <c r="K84" s="103"/>
      <c r="L84" s="104"/>
      <c r="M84" s="105"/>
      <c r="N84" s="105"/>
      <c r="O84" s="106"/>
      <c r="P84" s="103"/>
      <c r="Q84" s="104"/>
      <c r="R84" s="105"/>
      <c r="S84" s="106"/>
    </row>
    <row r="85" spans="2:19" ht="29.1" customHeight="1" x14ac:dyDescent="0.2">
      <c r="B85" s="116">
        <v>74</v>
      </c>
      <c r="C85" s="222" t="s">
        <v>422</v>
      </c>
      <c r="D85" s="215"/>
      <c r="E85" s="215" t="s">
        <v>343</v>
      </c>
      <c r="F85" s="215"/>
      <c r="G85" s="215" t="s">
        <v>429</v>
      </c>
      <c r="H85" s="247">
        <v>633</v>
      </c>
      <c r="I85" s="286" t="s">
        <v>31</v>
      </c>
      <c r="J85" s="215"/>
      <c r="K85" s="103"/>
      <c r="L85" s="104"/>
      <c r="M85" s="105"/>
      <c r="N85" s="105"/>
      <c r="O85" s="106"/>
      <c r="P85" s="103"/>
      <c r="Q85" s="104"/>
      <c r="R85" s="105"/>
      <c r="S85" s="106"/>
    </row>
    <row r="86" spans="2:19" ht="26.1" customHeight="1" x14ac:dyDescent="0.2">
      <c r="B86" s="99" t="s">
        <v>191</v>
      </c>
      <c r="C86" s="90"/>
      <c r="D86" s="90"/>
      <c r="E86" s="90"/>
      <c r="F86" s="90"/>
      <c r="G86" s="90">
        <f>SUM(G10:G83)</f>
        <v>0</v>
      </c>
      <c r="H86" s="248"/>
      <c r="I86" s="90"/>
      <c r="J86" s="115"/>
      <c r="K86" s="115"/>
      <c r="L86" s="113">
        <f>SUM(L10:L85)</f>
        <v>0</v>
      </c>
      <c r="M86" s="114">
        <f>SUM(M10:M85)</f>
        <v>0</v>
      </c>
      <c r="N86" s="114">
        <f>SUM(N10:N85)</f>
        <v>0</v>
      </c>
      <c r="O86" s="112"/>
      <c r="P86" s="112"/>
      <c r="Q86" s="113">
        <f>SUM(Q10:Q85)</f>
        <v>0</v>
      </c>
      <c r="R86" s="114">
        <f>SUM(R10:R85)</f>
        <v>0</v>
      </c>
      <c r="S86" s="112"/>
    </row>
    <row r="88" spans="2:19" ht="26.1" customHeight="1" x14ac:dyDescent="0.2">
      <c r="B88" s="221"/>
      <c r="C88" s="117"/>
      <c r="I88" s="287" t="s">
        <v>455</v>
      </c>
      <c r="J88" s="362" t="s">
        <v>456</v>
      </c>
      <c r="K88" s="362"/>
      <c r="L88" s="362"/>
      <c r="M88" s="362"/>
    </row>
    <row r="89" spans="2:19" ht="26.1" customHeight="1" x14ac:dyDescent="0.2">
      <c r="I89" s="286" t="s">
        <v>457</v>
      </c>
      <c r="J89" s="362" t="s">
        <v>458</v>
      </c>
      <c r="K89" s="362"/>
      <c r="L89" s="362"/>
      <c r="M89" s="362"/>
    </row>
  </sheetData>
  <mergeCells count="5">
    <mergeCell ref="H6:I6"/>
    <mergeCell ref="K7:O7"/>
    <mergeCell ref="P7:S7"/>
    <mergeCell ref="J88:M88"/>
    <mergeCell ref="J89:M89"/>
  </mergeCells>
  <phoneticPr fontId="38" type="noConversion"/>
  <pageMargins left="0.59055118110236204" right="0.196850393700787" top="0.98425196850393704" bottom="0.98425196850393704" header="0.511811023622047" footer="0.511811023622047"/>
  <pageSetup paperSize="9" scale="40" orientation="landscape" r:id="rId1"/>
  <headerFooter alignWithMargins="0">
    <oddHeader>&amp;R&amp;D</oddHeader>
    <oddFooter>&amp;C&amp;"Tahoma,Standard"&amp;A&amp;R&amp;"Tahoma,Standard"&amp;P von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5486D-17ED-48F8-BD2D-100F97D3F6E4}">
  <dimension ref="A1:S88"/>
  <sheetViews>
    <sheetView showGridLines="0" showZeros="0" topLeftCell="B11" zoomScale="70" zoomScaleNormal="70" zoomScalePageLayoutView="88" workbookViewId="0">
      <selection activeCell="B28" sqref="A28:XFD28"/>
    </sheetView>
  </sheetViews>
  <sheetFormatPr baseColWidth="10" defaultColWidth="11.42578125" defaultRowHeight="26.1" customHeight="1" x14ac:dyDescent="0.2"/>
  <cols>
    <col min="1" max="1" width="39.85546875" style="212" hidden="1" customWidth="1"/>
    <col min="2" max="2" width="10.7109375" style="91" customWidth="1"/>
    <col min="3" max="3" width="34" style="212" bestFit="1" customWidth="1"/>
    <col min="4" max="4" width="37.140625" style="212" customWidth="1"/>
    <col min="5" max="5" width="16.7109375" style="212" customWidth="1"/>
    <col min="6" max="6" width="19.85546875" style="212" customWidth="1"/>
    <col min="7" max="7" width="21.140625" style="212" customWidth="1"/>
    <col min="8" max="8" width="15.140625" style="241" customWidth="1"/>
    <col min="9" max="9" width="18.85546875" style="212" customWidth="1"/>
    <col min="10" max="10" width="13.7109375" style="212" customWidth="1"/>
    <col min="11" max="11" width="16.28515625" style="212" customWidth="1"/>
    <col min="12" max="12" width="13.42578125" style="212" customWidth="1"/>
    <col min="13" max="13" width="17" style="212" customWidth="1"/>
    <col min="14" max="14" width="17.42578125" style="212" customWidth="1"/>
    <col min="15" max="15" width="10.85546875" style="212" customWidth="1"/>
    <col min="16" max="16" width="13.85546875" style="212" customWidth="1"/>
    <col min="17" max="17" width="12.42578125" style="212" customWidth="1"/>
    <col min="18" max="18" width="17.85546875" style="212" customWidth="1"/>
    <col min="19" max="20" width="13.42578125" style="212" customWidth="1"/>
    <col min="21" max="16384" width="11.42578125" style="212"/>
  </cols>
  <sheetData>
    <row r="1" spans="1:19" ht="26.1" customHeight="1" x14ac:dyDescent="0.2">
      <c r="C1" s="92" t="s">
        <v>0</v>
      </c>
      <c r="D1" s="100" t="s">
        <v>196</v>
      </c>
      <c r="E1" s="81"/>
      <c r="G1" s="82"/>
      <c r="H1" s="240"/>
      <c r="I1" s="82"/>
    </row>
    <row r="2" spans="1:19" ht="26.1" customHeight="1" x14ac:dyDescent="0.2">
      <c r="D2" s="101"/>
      <c r="E2" s="95"/>
    </row>
    <row r="3" spans="1:19" ht="26.1" customHeight="1" x14ac:dyDescent="0.2">
      <c r="C3" s="96" t="s">
        <v>1</v>
      </c>
      <c r="D3" s="100" t="s">
        <v>195</v>
      </c>
      <c r="E3" s="81"/>
      <c r="G3" s="82"/>
      <c r="H3" s="240"/>
      <c r="I3" s="82"/>
    </row>
    <row r="4" spans="1:19" ht="26.1" customHeight="1" x14ac:dyDescent="0.2">
      <c r="C4" s="96" t="s">
        <v>2</v>
      </c>
      <c r="D4" s="100" t="s">
        <v>314</v>
      </c>
      <c r="E4" s="83">
        <v>48</v>
      </c>
      <c r="G4" s="82"/>
      <c r="H4" s="240"/>
      <c r="I4" s="82"/>
    </row>
    <row r="5" spans="1:19" ht="26.1" customHeight="1" x14ac:dyDescent="0.2">
      <c r="D5" s="94"/>
    </row>
    <row r="6" spans="1:19" ht="26.1" customHeight="1" x14ac:dyDescent="0.2">
      <c r="C6" s="96" t="s">
        <v>3</v>
      </c>
      <c r="D6" s="93"/>
      <c r="E6" s="97"/>
      <c r="G6" s="96"/>
      <c r="H6" s="358"/>
      <c r="I6" s="358"/>
      <c r="L6" s="98"/>
      <c r="M6" s="98"/>
      <c r="S6" s="98"/>
    </row>
    <row r="7" spans="1:19" ht="35.1" customHeight="1" x14ac:dyDescent="0.2">
      <c r="K7" s="359" t="s">
        <v>316</v>
      </c>
      <c r="L7" s="360"/>
      <c r="M7" s="360"/>
      <c r="N7" s="360"/>
      <c r="O7" s="361"/>
      <c r="P7" s="359" t="s">
        <v>174</v>
      </c>
      <c r="Q7" s="360"/>
      <c r="R7" s="360"/>
      <c r="S7" s="361"/>
    </row>
    <row r="8" spans="1:19" ht="60.95" customHeight="1" x14ac:dyDescent="0.2">
      <c r="B8" s="107" t="s">
        <v>4</v>
      </c>
      <c r="C8" s="108" t="s">
        <v>192</v>
      </c>
      <c r="D8" s="108" t="s">
        <v>190</v>
      </c>
      <c r="E8" s="108" t="s">
        <v>5</v>
      </c>
      <c r="F8" s="109" t="s">
        <v>255</v>
      </c>
      <c r="G8" s="109" t="s">
        <v>179</v>
      </c>
      <c r="H8" s="242" t="s">
        <v>6</v>
      </c>
      <c r="I8" s="109" t="s">
        <v>144</v>
      </c>
      <c r="J8" s="110" t="s">
        <v>171</v>
      </c>
      <c r="K8" s="110" t="s">
        <v>178</v>
      </c>
      <c r="L8" s="110" t="s">
        <v>169</v>
      </c>
      <c r="M8" s="110" t="s">
        <v>8</v>
      </c>
      <c r="N8" s="110" t="s">
        <v>170</v>
      </c>
      <c r="O8" s="110" t="s">
        <v>165</v>
      </c>
      <c r="P8" s="111" t="s">
        <v>172</v>
      </c>
      <c r="Q8" s="111" t="s">
        <v>173</v>
      </c>
      <c r="R8" s="111" t="s">
        <v>170</v>
      </c>
      <c r="S8" s="111" t="s">
        <v>165</v>
      </c>
    </row>
    <row r="9" spans="1:19" ht="28.5" customHeight="1" x14ac:dyDescent="0.2">
      <c r="B9" s="223"/>
      <c r="C9" s="229" t="s">
        <v>430</v>
      </c>
      <c r="D9" s="225"/>
      <c r="E9" s="224"/>
      <c r="F9" s="226"/>
      <c r="G9" s="109"/>
      <c r="H9" s="243"/>
      <c r="I9" s="109"/>
      <c r="J9" s="227"/>
      <c r="K9" s="227"/>
      <c r="L9" s="227"/>
      <c r="M9" s="227"/>
      <c r="N9" s="227"/>
      <c r="O9" s="227"/>
      <c r="P9" s="228"/>
      <c r="Q9" s="228"/>
      <c r="R9" s="228"/>
      <c r="S9" s="228"/>
    </row>
    <row r="10" spans="1:19" ht="28.5" customHeight="1" x14ac:dyDescent="0.2">
      <c r="A10" s="212" t="str">
        <f>CONCATENATE(C8,F8)</f>
        <v>RaumbezeichnungReinigungsgruppe</v>
      </c>
      <c r="B10" s="116">
        <v>1</v>
      </c>
      <c r="C10" s="121" t="s">
        <v>317</v>
      </c>
      <c r="D10" s="216"/>
      <c r="E10" s="118" t="s">
        <v>318</v>
      </c>
      <c r="F10" s="118"/>
      <c r="G10" s="215" t="s">
        <v>423</v>
      </c>
      <c r="H10" s="244">
        <v>5.07</v>
      </c>
      <c r="I10" s="120" t="s">
        <v>22</v>
      </c>
      <c r="J10" s="102">
        <f>IF(I10=0,0,VLOOKUP(I10,Reinigungsturnus!$A$5:$C$20,3,FALSE)*H10/12)</f>
        <v>10.14</v>
      </c>
      <c r="K10" s="103"/>
      <c r="L10" s="104"/>
      <c r="M10" s="105"/>
      <c r="N10" s="105"/>
      <c r="O10" s="106"/>
      <c r="P10" s="103"/>
      <c r="Q10" s="104"/>
      <c r="R10" s="105"/>
      <c r="S10" s="106"/>
    </row>
    <row r="11" spans="1:19" ht="29.1" customHeight="1" x14ac:dyDescent="0.2">
      <c r="B11" s="116">
        <v>2</v>
      </c>
      <c r="C11" s="213" t="s">
        <v>342</v>
      </c>
      <c r="D11" s="217" t="s">
        <v>344</v>
      </c>
      <c r="E11" s="214" t="s">
        <v>343</v>
      </c>
      <c r="F11" s="118"/>
      <c r="G11" s="215" t="s">
        <v>424</v>
      </c>
      <c r="H11" s="245">
        <v>27.15</v>
      </c>
      <c r="I11" s="120" t="s">
        <v>22</v>
      </c>
      <c r="J11" s="102">
        <f>IF(I11=0,0,VLOOKUP(I11,Reinigungsturnus!$A$5:$C$20,3,FALSE)*H11/12)</f>
        <v>54.29999999999999</v>
      </c>
      <c r="K11" s="103"/>
      <c r="L11" s="104"/>
      <c r="M11" s="105"/>
      <c r="N11" s="105"/>
      <c r="O11" s="106"/>
      <c r="P11" s="103"/>
      <c r="Q11" s="104"/>
      <c r="R11" s="105"/>
      <c r="S11" s="106"/>
    </row>
    <row r="12" spans="1:19" ht="29.1" customHeight="1" x14ac:dyDescent="0.2">
      <c r="B12" s="116">
        <v>3</v>
      </c>
      <c r="C12" s="213" t="s">
        <v>342</v>
      </c>
      <c r="D12" s="217" t="s">
        <v>345</v>
      </c>
      <c r="E12" s="214" t="s">
        <v>343</v>
      </c>
      <c r="F12" s="118"/>
      <c r="G12" s="215" t="s">
        <v>427</v>
      </c>
      <c r="H12" s="245">
        <v>12.03</v>
      </c>
      <c r="I12" s="120" t="s">
        <v>22</v>
      </c>
      <c r="J12" s="102">
        <f>IF(I12=0,0,VLOOKUP(I12,Reinigungsturnus!$A$5:$C$20,3,FALSE)*H12/12)</f>
        <v>24.06</v>
      </c>
      <c r="K12" s="103"/>
      <c r="L12" s="104"/>
      <c r="M12" s="105"/>
      <c r="N12" s="105"/>
      <c r="O12" s="106"/>
      <c r="P12" s="103"/>
      <c r="Q12" s="104"/>
      <c r="R12" s="105"/>
      <c r="S12" s="106"/>
    </row>
    <row r="13" spans="1:19" ht="29.1" customHeight="1" x14ac:dyDescent="0.2">
      <c r="B13" s="116">
        <v>4</v>
      </c>
      <c r="C13" s="213" t="s">
        <v>426</v>
      </c>
      <c r="D13" s="217" t="s">
        <v>346</v>
      </c>
      <c r="E13" s="214" t="s">
        <v>343</v>
      </c>
      <c r="F13" s="118"/>
      <c r="G13" s="215" t="s">
        <v>427</v>
      </c>
      <c r="H13" s="245">
        <v>7</v>
      </c>
      <c r="I13" s="120" t="s">
        <v>22</v>
      </c>
      <c r="J13" s="102">
        <f>IF(I13=0,0,VLOOKUP(I13,Reinigungsturnus!$A$5:$C$20,3,FALSE)*H13/12)</f>
        <v>14</v>
      </c>
      <c r="K13" s="103"/>
      <c r="L13" s="104"/>
      <c r="M13" s="105"/>
      <c r="N13" s="105"/>
      <c r="O13" s="106"/>
      <c r="P13" s="103"/>
      <c r="Q13" s="104"/>
      <c r="R13" s="105"/>
      <c r="S13" s="106"/>
    </row>
    <row r="14" spans="1:19" ht="29.1" customHeight="1" x14ac:dyDescent="0.2">
      <c r="B14" s="116">
        <v>5</v>
      </c>
      <c r="C14" s="213" t="s">
        <v>377</v>
      </c>
      <c r="D14" s="217" t="s">
        <v>348</v>
      </c>
      <c r="E14" s="214" t="s">
        <v>343</v>
      </c>
      <c r="F14" s="118"/>
      <c r="G14" s="215" t="s">
        <v>425</v>
      </c>
      <c r="H14" s="245">
        <v>1.25</v>
      </c>
      <c r="I14" s="120" t="s">
        <v>22</v>
      </c>
      <c r="J14" s="102">
        <f>IF(I14=0,0,VLOOKUP(I14,Reinigungsturnus!$A$5:$C$20,3,FALSE)*H14/12)</f>
        <v>2.5</v>
      </c>
      <c r="K14" s="103"/>
      <c r="L14" s="104"/>
      <c r="M14" s="105"/>
      <c r="N14" s="105"/>
      <c r="O14" s="106"/>
      <c r="P14" s="103"/>
      <c r="Q14" s="104"/>
      <c r="R14" s="105"/>
      <c r="S14" s="106"/>
    </row>
    <row r="15" spans="1:19" ht="29.1" customHeight="1" x14ac:dyDescent="0.2">
      <c r="B15" s="116">
        <v>6</v>
      </c>
      <c r="C15" s="213" t="s">
        <v>349</v>
      </c>
      <c r="D15" s="217" t="s">
        <v>350</v>
      </c>
      <c r="E15" s="214" t="s">
        <v>343</v>
      </c>
      <c r="F15" s="118"/>
      <c r="G15" s="215" t="s">
        <v>427</v>
      </c>
      <c r="H15" s="245">
        <v>9.74</v>
      </c>
      <c r="I15" s="120" t="s">
        <v>22</v>
      </c>
      <c r="J15" s="102">
        <f>IF(I15=0,0,VLOOKUP(I15,Reinigungsturnus!$A$5:$C$20,3,FALSE)*H15/12)</f>
        <v>19.48</v>
      </c>
      <c r="K15" s="103"/>
      <c r="L15" s="104"/>
      <c r="M15" s="105"/>
      <c r="N15" s="105"/>
      <c r="O15" s="106"/>
      <c r="P15" s="103"/>
      <c r="Q15" s="104"/>
      <c r="R15" s="105"/>
      <c r="S15" s="106"/>
    </row>
    <row r="16" spans="1:19" ht="29.1" customHeight="1" x14ac:dyDescent="0.2">
      <c r="B16" s="116">
        <v>7</v>
      </c>
      <c r="C16" s="213" t="s">
        <v>378</v>
      </c>
      <c r="D16" s="217" t="s">
        <v>379</v>
      </c>
      <c r="E16" s="214" t="s">
        <v>380</v>
      </c>
      <c r="F16" s="118"/>
      <c r="G16" s="215" t="s">
        <v>429</v>
      </c>
      <c r="H16" s="245">
        <v>8.4499999999999993</v>
      </c>
      <c r="I16" s="120"/>
      <c r="J16" s="102">
        <f>IF(I16=0,0,VLOOKUP(I16,Reinigungsturnus!$A$5:$C$20,3,FALSE)*H16/12)</f>
        <v>0</v>
      </c>
      <c r="K16" s="103"/>
      <c r="L16" s="104"/>
      <c r="M16" s="105"/>
      <c r="N16" s="105"/>
      <c r="O16" s="106"/>
      <c r="P16" s="103"/>
      <c r="Q16" s="104"/>
      <c r="R16" s="105"/>
      <c r="S16" s="106"/>
    </row>
    <row r="17" spans="2:19" ht="29.1" customHeight="1" x14ac:dyDescent="0.2">
      <c r="B17" s="116">
        <v>8</v>
      </c>
      <c r="C17" s="213" t="s">
        <v>378</v>
      </c>
      <c r="D17" s="217" t="s">
        <v>381</v>
      </c>
      <c r="E17" s="214" t="s">
        <v>380</v>
      </c>
      <c r="F17" s="118"/>
      <c r="G17" s="215" t="s">
        <v>429</v>
      </c>
      <c r="H17" s="245">
        <v>18.670000000000002</v>
      </c>
      <c r="I17" s="120"/>
      <c r="J17" s="102">
        <f>IF(I17=0,0,VLOOKUP(I17,Reinigungsturnus!$A$5:$C$20,3,FALSE)*H17/12)</f>
        <v>0</v>
      </c>
      <c r="K17" s="103"/>
      <c r="L17" s="104"/>
      <c r="M17" s="105"/>
      <c r="N17" s="105"/>
      <c r="O17" s="106"/>
      <c r="P17" s="103"/>
      <c r="Q17" s="104"/>
      <c r="R17" s="105"/>
      <c r="S17" s="106"/>
    </row>
    <row r="18" spans="2:19" ht="29.1" customHeight="1" x14ac:dyDescent="0.2">
      <c r="B18" s="116">
        <v>9</v>
      </c>
      <c r="C18" s="213" t="s">
        <v>378</v>
      </c>
      <c r="D18" s="217" t="s">
        <v>382</v>
      </c>
      <c r="E18" s="214" t="s">
        <v>380</v>
      </c>
      <c r="F18" s="118"/>
      <c r="G18" s="215" t="s">
        <v>429</v>
      </c>
      <c r="H18" s="245">
        <v>12.61</v>
      </c>
      <c r="I18" s="120"/>
      <c r="J18" s="102">
        <f>IF(I18=0,0,VLOOKUP(I18,Reinigungsturnus!$A$5:$C$20,3,FALSE)*H18/12)</f>
        <v>0</v>
      </c>
      <c r="K18" s="103"/>
      <c r="L18" s="104"/>
      <c r="M18" s="105"/>
      <c r="N18" s="105"/>
      <c r="O18" s="106"/>
      <c r="P18" s="103"/>
      <c r="Q18" s="104"/>
      <c r="R18" s="105"/>
      <c r="S18" s="106"/>
    </row>
    <row r="19" spans="2:19" ht="29.1" customHeight="1" x14ac:dyDescent="0.2">
      <c r="B19" s="116">
        <v>10</v>
      </c>
      <c r="C19" s="213" t="s">
        <v>378</v>
      </c>
      <c r="D19" s="217" t="s">
        <v>383</v>
      </c>
      <c r="E19" s="214" t="s">
        <v>380</v>
      </c>
      <c r="F19" s="118"/>
      <c r="G19" s="215" t="s">
        <v>429</v>
      </c>
      <c r="H19" s="245">
        <v>9.4</v>
      </c>
      <c r="I19" s="120"/>
      <c r="J19" s="102">
        <f>IF(I19=0,0,VLOOKUP(I19,Reinigungsturnus!$A$5:$C$20,3,FALSE)*H19/12)</f>
        <v>0</v>
      </c>
      <c r="K19" s="103"/>
      <c r="L19" s="104"/>
      <c r="M19" s="105"/>
      <c r="N19" s="105"/>
      <c r="O19" s="106"/>
      <c r="P19" s="103"/>
      <c r="Q19" s="104"/>
      <c r="R19" s="105"/>
      <c r="S19" s="106"/>
    </row>
    <row r="20" spans="2:19" ht="29.1" customHeight="1" x14ac:dyDescent="0.2">
      <c r="B20" s="116">
        <v>11</v>
      </c>
      <c r="C20" s="213" t="s">
        <v>384</v>
      </c>
      <c r="D20" s="217" t="s">
        <v>385</v>
      </c>
      <c r="E20" s="214" t="s">
        <v>380</v>
      </c>
      <c r="F20" s="118"/>
      <c r="G20" s="215" t="s">
        <v>428</v>
      </c>
      <c r="H20" s="245">
        <v>6.98</v>
      </c>
      <c r="I20" s="120" t="s">
        <v>22</v>
      </c>
      <c r="J20" s="102">
        <f>IF(I20=0,0,VLOOKUP(I20,Reinigungsturnus!$A$5:$C$20,3,FALSE)*H20/12)</f>
        <v>13.96</v>
      </c>
      <c r="K20" s="103"/>
      <c r="L20" s="104"/>
      <c r="M20" s="105"/>
      <c r="N20" s="105"/>
      <c r="O20" s="106"/>
      <c r="P20" s="103"/>
      <c r="Q20" s="104"/>
      <c r="R20" s="105"/>
      <c r="S20" s="106"/>
    </row>
    <row r="21" spans="2:19" ht="29.1" customHeight="1" x14ac:dyDescent="0.2">
      <c r="B21" s="116">
        <v>12</v>
      </c>
      <c r="C21" s="213" t="s">
        <v>386</v>
      </c>
      <c r="D21" s="217" t="s">
        <v>387</v>
      </c>
      <c r="E21" s="214" t="s">
        <v>380</v>
      </c>
      <c r="F21" s="118"/>
      <c r="G21" s="215" t="s">
        <v>425</v>
      </c>
      <c r="H21" s="245">
        <v>6</v>
      </c>
      <c r="I21" s="120" t="s">
        <v>22</v>
      </c>
      <c r="J21" s="102">
        <f>IF(I21=0,0,VLOOKUP(I21,Reinigungsturnus!$A$5:$C$20,3,FALSE)*H21/12)</f>
        <v>12</v>
      </c>
      <c r="K21" s="103"/>
      <c r="L21" s="104"/>
      <c r="M21" s="105"/>
      <c r="N21" s="105"/>
      <c r="O21" s="106"/>
      <c r="P21" s="103"/>
      <c r="Q21" s="104"/>
      <c r="R21" s="105"/>
      <c r="S21" s="106"/>
    </row>
    <row r="22" spans="2:19" ht="29.1" customHeight="1" x14ac:dyDescent="0.2">
      <c r="B22" s="116"/>
      <c r="C22" s="230" t="s">
        <v>196</v>
      </c>
      <c r="D22" s="217"/>
      <c r="E22" s="214"/>
      <c r="F22" s="118"/>
      <c r="G22" s="215"/>
      <c r="H22" s="245"/>
      <c r="I22" s="120"/>
      <c r="J22" s="102"/>
      <c r="K22" s="103"/>
      <c r="L22" s="104"/>
      <c r="M22" s="105"/>
      <c r="N22" s="105"/>
      <c r="O22" s="106"/>
      <c r="P22" s="103"/>
      <c r="Q22" s="104"/>
      <c r="R22" s="105"/>
      <c r="S22" s="106"/>
    </row>
    <row r="23" spans="2:19" ht="29.1" customHeight="1" x14ac:dyDescent="0.2">
      <c r="B23" s="116">
        <v>13</v>
      </c>
      <c r="C23" s="122" t="s">
        <v>374</v>
      </c>
      <c r="D23" s="119" t="s">
        <v>319</v>
      </c>
      <c r="E23" s="120" t="s">
        <v>318</v>
      </c>
      <c r="F23" s="118"/>
      <c r="G23" s="215" t="s">
        <v>431</v>
      </c>
      <c r="H23" s="246">
        <v>78.41</v>
      </c>
      <c r="I23" s="120" t="s">
        <v>13</v>
      </c>
      <c r="J23" s="102">
        <f>IF(I23=0,0,VLOOKUP(I23,Reinigungsturnus!$A$5:$C$20,3,FALSE)*H23/12)</f>
        <v>339.77666666666664</v>
      </c>
      <c r="K23" s="103"/>
      <c r="L23" s="104"/>
      <c r="M23" s="105"/>
      <c r="N23" s="105"/>
      <c r="O23" s="106"/>
      <c r="P23" s="103"/>
      <c r="Q23" s="104"/>
      <c r="R23" s="105"/>
      <c r="S23" s="106"/>
    </row>
    <row r="24" spans="2:19" ht="29.1" customHeight="1" x14ac:dyDescent="0.2">
      <c r="B24" s="116">
        <v>14</v>
      </c>
      <c r="C24" s="218" t="s">
        <v>322</v>
      </c>
      <c r="D24" s="219" t="s">
        <v>320</v>
      </c>
      <c r="E24" s="120" t="s">
        <v>318</v>
      </c>
      <c r="F24" s="118"/>
      <c r="G24" s="215" t="s">
        <v>432</v>
      </c>
      <c r="H24" s="246">
        <v>22.4</v>
      </c>
      <c r="I24" s="120" t="s">
        <v>13</v>
      </c>
      <c r="J24" s="102">
        <f>IF(I24=0,0,VLOOKUP(I24,Reinigungsturnus!$A$5:$C$20,3,FALSE)*H24/12)</f>
        <v>97.066666666666663</v>
      </c>
      <c r="K24" s="103"/>
      <c r="L24" s="104"/>
      <c r="M24" s="105"/>
      <c r="N24" s="105"/>
      <c r="O24" s="106"/>
      <c r="P24" s="103"/>
      <c r="Q24" s="104"/>
      <c r="R24" s="105"/>
      <c r="S24" s="106"/>
    </row>
    <row r="25" spans="2:19" ht="29.1" customHeight="1" x14ac:dyDescent="0.2">
      <c r="B25" s="116">
        <v>15</v>
      </c>
      <c r="C25" s="218" t="s">
        <v>375</v>
      </c>
      <c r="D25" s="219" t="s">
        <v>321</v>
      </c>
      <c r="E25" s="120" t="s">
        <v>318</v>
      </c>
      <c r="F25" s="120"/>
      <c r="G25" s="215" t="s">
        <v>431</v>
      </c>
      <c r="H25" s="246">
        <v>11.87</v>
      </c>
      <c r="I25" s="120" t="s">
        <v>13</v>
      </c>
      <c r="J25" s="102">
        <f>IF(I25=0,0,VLOOKUP(I25,Reinigungsturnus!$A$5:$C$20,3,FALSE)*H25/12)</f>
        <v>51.436666666666667</v>
      </c>
      <c r="K25" s="103"/>
      <c r="L25" s="104"/>
      <c r="M25" s="105"/>
      <c r="N25" s="105"/>
      <c r="O25" s="106"/>
      <c r="P25" s="103"/>
      <c r="Q25" s="104"/>
      <c r="R25" s="105"/>
      <c r="S25" s="106"/>
    </row>
    <row r="26" spans="2:19" ht="29.1" customHeight="1" x14ac:dyDescent="0.2">
      <c r="B26" s="116">
        <v>16</v>
      </c>
      <c r="C26" s="218" t="s">
        <v>376</v>
      </c>
      <c r="D26" s="219" t="s">
        <v>323</v>
      </c>
      <c r="E26" s="120" t="s">
        <v>318</v>
      </c>
      <c r="F26" s="120"/>
      <c r="G26" s="215" t="s">
        <v>431</v>
      </c>
      <c r="H26" s="246">
        <v>7.98</v>
      </c>
      <c r="I26" s="120" t="s">
        <v>13</v>
      </c>
      <c r="J26" s="102">
        <f>IF(I26=0,0,VLOOKUP(I26,Reinigungsturnus!$A$5:$C$20,3,FALSE)*H26/12)</f>
        <v>34.580000000000005</v>
      </c>
      <c r="K26" s="103"/>
      <c r="L26" s="104"/>
      <c r="M26" s="105"/>
      <c r="N26" s="105"/>
      <c r="O26" s="106"/>
      <c r="P26" s="103"/>
      <c r="Q26" s="104"/>
      <c r="R26" s="105"/>
      <c r="S26" s="106"/>
    </row>
    <row r="27" spans="2:19" ht="29.1" customHeight="1" x14ac:dyDescent="0.2">
      <c r="B27" s="116">
        <v>17</v>
      </c>
      <c r="C27" s="218" t="s">
        <v>325</v>
      </c>
      <c r="D27" s="219" t="s">
        <v>324</v>
      </c>
      <c r="E27" s="120" t="s">
        <v>318</v>
      </c>
      <c r="F27" s="120"/>
      <c r="G27" s="215" t="s">
        <v>423</v>
      </c>
      <c r="H27" s="246">
        <v>13.12</v>
      </c>
      <c r="I27" s="120" t="s">
        <v>13</v>
      </c>
      <c r="J27" s="102">
        <f>IF(I27=0,0,VLOOKUP(I27,Reinigungsturnus!$A$5:$C$20,3,FALSE)*H27/12)</f>
        <v>56.853333333333332</v>
      </c>
      <c r="K27" s="103"/>
      <c r="L27" s="104"/>
      <c r="M27" s="105"/>
      <c r="N27" s="105"/>
      <c r="O27" s="106"/>
      <c r="P27" s="103"/>
      <c r="Q27" s="104"/>
      <c r="R27" s="105"/>
      <c r="S27" s="106"/>
    </row>
    <row r="28" spans="2:19" s="312" customFormat="1" ht="29.1" customHeight="1" x14ac:dyDescent="0.2">
      <c r="B28" s="313">
        <v>18</v>
      </c>
      <c r="C28" s="314" t="s">
        <v>465</v>
      </c>
      <c r="D28" s="315" t="s">
        <v>466</v>
      </c>
      <c r="E28" s="316" t="s">
        <v>318</v>
      </c>
      <c r="F28" s="316"/>
      <c r="G28" s="317" t="s">
        <v>467</v>
      </c>
      <c r="H28" s="318">
        <v>1.1000000000000001</v>
      </c>
      <c r="I28" s="234"/>
      <c r="J28" s="235">
        <f>IF(I28=0,0,VLOOKUP(I28,Reinigungsturnus!$A$5:$C$20,3,FALSE)*H28/12)</f>
        <v>0</v>
      </c>
      <c r="K28" s="236"/>
      <c r="L28" s="235">
        <f>IF(K28=0,0,VLOOKUP(K28,Reinigungsturnus!$A$5:$C$20,3,FALSE)*J28/12)</f>
        <v>0</v>
      </c>
      <c r="M28" s="235">
        <f>IF(L28=0,0,VLOOKUP(L28,Reinigungsturnus!$A$5:$C$20,3,FALSE)*K28/12)</f>
        <v>0</v>
      </c>
      <c r="N28" s="235">
        <f>IF(M28=0,0,VLOOKUP(M28,Reinigungsturnus!$A$5:$C$20,3,FALSE)*L28/12)</f>
        <v>0</v>
      </c>
      <c r="O28" s="235">
        <f>IF(N28=0,0,VLOOKUP(N28,Reinigungsturnus!$A$5:$C$20,3,FALSE)*M28/12)</f>
        <v>0</v>
      </c>
      <c r="P28" s="236"/>
      <c r="Q28" s="235">
        <f>IF(P28=0,0,VLOOKUP(P28,Reinigungsturnus!$A$5:$C$20,3,FALSE)*O28/12)</f>
        <v>0</v>
      </c>
      <c r="R28" s="235">
        <f>IF(Q28=0,0,VLOOKUP(Q28,Reinigungsturnus!$A$5:$C$20,3,FALSE)*P28/12)</f>
        <v>0</v>
      </c>
      <c r="S28" s="235">
        <f>IF(R28=0,0,VLOOKUP(R28,Reinigungsturnus!$A$5:$C$20,3,FALSE)*Q28/12)</f>
        <v>0</v>
      </c>
    </row>
    <row r="29" spans="2:19" ht="29.1" customHeight="1" x14ac:dyDescent="0.2">
      <c r="B29" s="116">
        <v>19</v>
      </c>
      <c r="C29" s="218" t="s">
        <v>327</v>
      </c>
      <c r="D29" s="219" t="s">
        <v>326</v>
      </c>
      <c r="E29" s="120" t="s">
        <v>318</v>
      </c>
      <c r="F29" s="120"/>
      <c r="G29" s="215" t="s">
        <v>431</v>
      </c>
      <c r="H29" s="246">
        <v>5.36</v>
      </c>
      <c r="I29" s="120" t="s">
        <v>13</v>
      </c>
      <c r="J29" s="102">
        <f>IF(I29=0,0,VLOOKUP(I29,Reinigungsturnus!$A$5:$C$20,3,FALSE)*H29/12)</f>
        <v>23.22666666666667</v>
      </c>
      <c r="K29" s="103"/>
      <c r="L29" s="104"/>
      <c r="M29" s="105"/>
      <c r="N29" s="105"/>
      <c r="O29" s="106"/>
      <c r="P29" s="103"/>
      <c r="Q29" s="104"/>
      <c r="R29" s="105"/>
      <c r="S29" s="106"/>
    </row>
    <row r="30" spans="2:19" ht="29.1" customHeight="1" x14ac:dyDescent="0.2">
      <c r="B30" s="116">
        <v>20</v>
      </c>
      <c r="C30" s="218" t="s">
        <v>328</v>
      </c>
      <c r="D30" s="219" t="s">
        <v>329</v>
      </c>
      <c r="E30" s="120" t="s">
        <v>318</v>
      </c>
      <c r="F30" s="120"/>
      <c r="G30" s="215" t="s">
        <v>431</v>
      </c>
      <c r="H30" s="246">
        <v>2.73</v>
      </c>
      <c r="I30" s="120" t="s">
        <v>13</v>
      </c>
      <c r="J30" s="102">
        <f>IF(I30=0,0,VLOOKUP(I30,Reinigungsturnus!$A$5:$C$20,3,FALSE)*H30/12)</f>
        <v>11.83</v>
      </c>
      <c r="K30" s="103"/>
      <c r="L30" s="104"/>
      <c r="M30" s="105"/>
      <c r="N30" s="105"/>
      <c r="O30" s="106"/>
      <c r="P30" s="103"/>
      <c r="Q30" s="104"/>
      <c r="R30" s="105"/>
      <c r="S30" s="106"/>
    </row>
    <row r="31" spans="2:19" ht="38.25" customHeight="1" x14ac:dyDescent="0.2">
      <c r="B31" s="116">
        <v>21</v>
      </c>
      <c r="C31" s="218" t="s">
        <v>420</v>
      </c>
      <c r="D31" s="219" t="s">
        <v>330</v>
      </c>
      <c r="E31" s="120" t="s">
        <v>318</v>
      </c>
      <c r="F31" s="120"/>
      <c r="G31" s="215" t="s">
        <v>431</v>
      </c>
      <c r="H31" s="246">
        <v>82.63</v>
      </c>
      <c r="I31" s="120" t="s">
        <v>13</v>
      </c>
      <c r="J31" s="102">
        <f>IF(I31=0,0,VLOOKUP(I31,Reinigungsturnus!$A$5:$C$20,3,FALSE)*H31/12)</f>
        <v>358.06333333333333</v>
      </c>
      <c r="K31" s="103"/>
      <c r="L31" s="104"/>
      <c r="M31" s="105"/>
      <c r="N31" s="105"/>
      <c r="O31" s="106"/>
      <c r="P31" s="103"/>
      <c r="Q31" s="104"/>
      <c r="R31" s="105"/>
      <c r="S31" s="106"/>
    </row>
    <row r="32" spans="2:19" ht="29.1" customHeight="1" x14ac:dyDescent="0.2">
      <c r="B32" s="116">
        <v>22</v>
      </c>
      <c r="C32" s="218" t="s">
        <v>322</v>
      </c>
      <c r="D32" s="219" t="s">
        <v>331</v>
      </c>
      <c r="E32" s="120" t="s">
        <v>318</v>
      </c>
      <c r="F32" s="118"/>
      <c r="G32" s="215" t="s">
        <v>433</v>
      </c>
      <c r="H32" s="246">
        <v>3</v>
      </c>
      <c r="I32" s="120" t="s">
        <v>13</v>
      </c>
      <c r="J32" s="102">
        <f>IF(I32=0,0,VLOOKUP(I32,Reinigungsturnus!$A$5:$C$20,3,FALSE)*H32/12)</f>
        <v>13</v>
      </c>
      <c r="K32" s="103"/>
      <c r="L32" s="104"/>
      <c r="M32" s="105"/>
      <c r="N32" s="105"/>
      <c r="O32" s="106"/>
      <c r="P32" s="103"/>
      <c r="Q32" s="104"/>
      <c r="R32" s="105"/>
      <c r="S32" s="106"/>
    </row>
    <row r="33" spans="2:19" ht="29.1" customHeight="1" x14ac:dyDescent="0.2">
      <c r="B33" s="116">
        <v>23</v>
      </c>
      <c r="C33" s="218" t="s">
        <v>322</v>
      </c>
      <c r="D33" s="219" t="s">
        <v>332</v>
      </c>
      <c r="E33" s="120" t="s">
        <v>318</v>
      </c>
      <c r="F33" s="118"/>
      <c r="G33" s="215" t="s">
        <v>427</v>
      </c>
      <c r="H33" s="246">
        <v>18.16</v>
      </c>
      <c r="I33" s="120" t="s">
        <v>13</v>
      </c>
      <c r="J33" s="102">
        <f>IF(I33=0,0,VLOOKUP(I33,Reinigungsturnus!$A$5:$C$20,3,FALSE)*H33/12)</f>
        <v>78.693333333333342</v>
      </c>
      <c r="K33" s="103"/>
      <c r="L33" s="104"/>
      <c r="M33" s="105"/>
      <c r="N33" s="105"/>
      <c r="O33" s="106"/>
      <c r="P33" s="103"/>
      <c r="Q33" s="104"/>
      <c r="R33" s="105"/>
      <c r="S33" s="106"/>
    </row>
    <row r="34" spans="2:19" ht="29.1" customHeight="1" x14ac:dyDescent="0.2">
      <c r="B34" s="116">
        <v>24</v>
      </c>
      <c r="C34" s="218" t="s">
        <v>435</v>
      </c>
      <c r="D34" s="219" t="s">
        <v>333</v>
      </c>
      <c r="E34" s="120" t="s">
        <v>318</v>
      </c>
      <c r="F34" s="120"/>
      <c r="G34" s="215" t="s">
        <v>433</v>
      </c>
      <c r="H34" s="246">
        <v>19.86</v>
      </c>
      <c r="I34" s="234"/>
      <c r="J34" s="235">
        <f>IF(I34=0,0,VLOOKUP(I34,Reinigungsturnus!$A$5:$C$20,3,FALSE)*H34/12)</f>
        <v>0</v>
      </c>
      <c r="K34" s="236"/>
      <c r="L34" s="235">
        <f>IF(K34=0,0,VLOOKUP(K34,Reinigungsturnus!$A$5:$C$20,3,FALSE)*J34/12)</f>
        <v>0</v>
      </c>
      <c r="M34" s="235">
        <f>IF(L34=0,0,VLOOKUP(L34,Reinigungsturnus!$A$5:$C$20,3,FALSE)*K34/12)</f>
        <v>0</v>
      </c>
      <c r="N34" s="235">
        <f>IF(M34=0,0,VLOOKUP(M34,Reinigungsturnus!$A$5:$C$20,3,FALSE)*L34/12)</f>
        <v>0</v>
      </c>
      <c r="O34" s="235">
        <f>IF(N34=0,0,VLOOKUP(N34,Reinigungsturnus!$A$5:$C$20,3,FALSE)*M34/12)</f>
        <v>0</v>
      </c>
      <c r="P34" s="236"/>
      <c r="Q34" s="235">
        <f>IF(P34=0,0,VLOOKUP(P34,Reinigungsturnus!$A$5:$C$20,3,FALSE)*O34/12)</f>
        <v>0</v>
      </c>
      <c r="R34" s="235">
        <f>IF(Q34=0,0,VLOOKUP(Q34,Reinigungsturnus!$A$5:$C$20,3,FALSE)*P34/12)</f>
        <v>0</v>
      </c>
      <c r="S34" s="235">
        <f>IF(R34=0,0,VLOOKUP(R34,Reinigungsturnus!$A$5:$C$20,3,FALSE)*Q34/12)</f>
        <v>0</v>
      </c>
    </row>
    <row r="35" spans="2:19" ht="29.1" customHeight="1" x14ac:dyDescent="0.2">
      <c r="B35" s="116">
        <v>25</v>
      </c>
      <c r="C35" s="218" t="s">
        <v>322</v>
      </c>
      <c r="D35" s="219" t="s">
        <v>334</v>
      </c>
      <c r="E35" s="120" t="s">
        <v>318</v>
      </c>
      <c r="F35" s="120"/>
      <c r="G35" s="215" t="s">
        <v>427</v>
      </c>
      <c r="H35" s="246">
        <v>19.16</v>
      </c>
      <c r="I35" s="234"/>
      <c r="J35" s="235">
        <f>IF(I35=0,0,VLOOKUP(I35,Reinigungsturnus!$A$5:$C$20,3,FALSE)*H35/12)</f>
        <v>0</v>
      </c>
      <c r="K35" s="236"/>
      <c r="L35" s="235">
        <f>IF(K35=0,0,VLOOKUP(K35,Reinigungsturnus!$A$5:$C$20,3,FALSE)*J35/12)</f>
        <v>0</v>
      </c>
      <c r="M35" s="235">
        <f>IF(L35=0,0,VLOOKUP(L35,Reinigungsturnus!$A$5:$C$20,3,FALSE)*K35/12)</f>
        <v>0</v>
      </c>
      <c r="N35" s="235">
        <f>IF(M35=0,0,VLOOKUP(M35,Reinigungsturnus!$A$5:$C$20,3,FALSE)*L35/12)</f>
        <v>0</v>
      </c>
      <c r="O35" s="235">
        <f>IF(N35=0,0,VLOOKUP(N35,Reinigungsturnus!$A$5:$C$20,3,FALSE)*M35/12)</f>
        <v>0</v>
      </c>
      <c r="P35" s="236"/>
      <c r="Q35" s="235">
        <f>IF(P35=0,0,VLOOKUP(P35,Reinigungsturnus!$A$5:$C$20,3,FALSE)*O35/12)</f>
        <v>0</v>
      </c>
      <c r="R35" s="235">
        <f>IF(Q35=0,0,VLOOKUP(Q35,Reinigungsturnus!$A$5:$C$20,3,FALSE)*P35/12)</f>
        <v>0</v>
      </c>
      <c r="S35" s="235">
        <f>IF(R35=0,0,VLOOKUP(R35,Reinigungsturnus!$A$5:$C$20,3,FALSE)*Q35/12)</f>
        <v>0</v>
      </c>
    </row>
    <row r="36" spans="2:19" ht="29.1" customHeight="1" x14ac:dyDescent="0.2">
      <c r="B36" s="116">
        <v>26</v>
      </c>
      <c r="C36" s="218" t="s">
        <v>322</v>
      </c>
      <c r="D36" s="219" t="s">
        <v>335</v>
      </c>
      <c r="E36" s="120" t="s">
        <v>318</v>
      </c>
      <c r="F36" s="118"/>
      <c r="G36" s="215" t="s">
        <v>433</v>
      </c>
      <c r="H36" s="246">
        <v>20.22</v>
      </c>
      <c r="I36" s="234"/>
      <c r="J36" s="235">
        <f>IF(I36=0,0,VLOOKUP(I36,Reinigungsturnus!$A$5:$C$20,3,FALSE)*H36/12)</f>
        <v>0</v>
      </c>
      <c r="K36" s="236"/>
      <c r="L36" s="235">
        <f>IF(K36=0,0,VLOOKUP(K36,Reinigungsturnus!$A$5:$C$20,3,FALSE)*J36/12)</f>
        <v>0</v>
      </c>
      <c r="M36" s="235">
        <f>IF(L36=0,0,VLOOKUP(L36,Reinigungsturnus!$A$5:$C$20,3,FALSE)*K36/12)</f>
        <v>0</v>
      </c>
      <c r="N36" s="235">
        <f>IF(M36=0,0,VLOOKUP(M36,Reinigungsturnus!$A$5:$C$20,3,FALSE)*L36/12)</f>
        <v>0</v>
      </c>
      <c r="O36" s="235">
        <f>IF(N36=0,0,VLOOKUP(N36,Reinigungsturnus!$A$5:$C$20,3,FALSE)*M36/12)</f>
        <v>0</v>
      </c>
      <c r="P36" s="236"/>
      <c r="Q36" s="235">
        <f>IF(P36=0,0,VLOOKUP(P36,Reinigungsturnus!$A$5:$C$20,3,FALSE)*O36/12)</f>
        <v>0</v>
      </c>
      <c r="R36" s="235">
        <f>IF(Q36=0,0,VLOOKUP(Q36,Reinigungsturnus!$A$5:$C$20,3,FALSE)*P36/12)</f>
        <v>0</v>
      </c>
      <c r="S36" s="235">
        <f>IF(R36=0,0,VLOOKUP(R36,Reinigungsturnus!$A$5:$C$20,3,FALSE)*Q36/12)</f>
        <v>0</v>
      </c>
    </row>
    <row r="37" spans="2:19" ht="29.1" customHeight="1" x14ac:dyDescent="0.2">
      <c r="B37" s="116">
        <v>27</v>
      </c>
      <c r="C37" s="218" t="s">
        <v>322</v>
      </c>
      <c r="D37" s="219" t="s">
        <v>336</v>
      </c>
      <c r="E37" s="120" t="s">
        <v>318</v>
      </c>
      <c r="F37" s="120"/>
      <c r="G37" s="215" t="s">
        <v>427</v>
      </c>
      <c r="H37" s="246">
        <v>32.92</v>
      </c>
      <c r="I37" s="234"/>
      <c r="J37" s="235">
        <f>IF(I37=0,0,VLOOKUP(I37,Reinigungsturnus!$A$5:$C$20,3,FALSE)*H37/12)</f>
        <v>0</v>
      </c>
      <c r="K37" s="236"/>
      <c r="L37" s="235">
        <f>IF(K37=0,0,VLOOKUP(K37,Reinigungsturnus!$A$5:$C$20,3,FALSE)*J37/12)</f>
        <v>0</v>
      </c>
      <c r="M37" s="235">
        <f>IF(L37=0,0,VLOOKUP(L37,Reinigungsturnus!$A$5:$C$20,3,FALSE)*K37/12)</f>
        <v>0</v>
      </c>
      <c r="N37" s="235">
        <f>IF(M37=0,0,VLOOKUP(M37,Reinigungsturnus!$A$5:$C$20,3,FALSE)*L37/12)</f>
        <v>0</v>
      </c>
      <c r="O37" s="235">
        <f>IF(N37=0,0,VLOOKUP(N37,Reinigungsturnus!$A$5:$C$20,3,FALSE)*M37/12)</f>
        <v>0</v>
      </c>
      <c r="P37" s="236"/>
      <c r="Q37" s="235">
        <f>IF(P37=0,0,VLOOKUP(P37,Reinigungsturnus!$A$5:$C$20,3,FALSE)*O37/12)</f>
        <v>0</v>
      </c>
      <c r="R37" s="235">
        <f>IF(Q37=0,0,VLOOKUP(Q37,Reinigungsturnus!$A$5:$C$20,3,FALSE)*P37/12)</f>
        <v>0</v>
      </c>
      <c r="S37" s="235">
        <f>IF(R37=0,0,VLOOKUP(R37,Reinigungsturnus!$A$5:$C$20,3,FALSE)*Q37/12)</f>
        <v>0</v>
      </c>
    </row>
    <row r="38" spans="2:19" ht="29.1" customHeight="1" x14ac:dyDescent="0.2">
      <c r="B38" s="116">
        <v>28</v>
      </c>
      <c r="C38" s="218" t="s">
        <v>322</v>
      </c>
      <c r="D38" s="219" t="s">
        <v>337</v>
      </c>
      <c r="E38" s="120" t="s">
        <v>318</v>
      </c>
      <c r="F38" s="118"/>
      <c r="G38" s="215" t="s">
        <v>433</v>
      </c>
      <c r="H38" s="246">
        <v>25.46</v>
      </c>
      <c r="I38" s="234"/>
      <c r="J38" s="235">
        <f>IF(I38=0,0,VLOOKUP(I38,Reinigungsturnus!$A$5:$C$20,3,FALSE)*H38/12)</f>
        <v>0</v>
      </c>
      <c r="K38" s="236"/>
      <c r="L38" s="235">
        <f>IF(K38=0,0,VLOOKUP(K38,Reinigungsturnus!$A$5:$C$20,3,FALSE)*J38/12)</f>
        <v>0</v>
      </c>
      <c r="M38" s="235">
        <f>IF(L38=0,0,VLOOKUP(L38,Reinigungsturnus!$A$5:$C$20,3,FALSE)*K38/12)</f>
        <v>0</v>
      </c>
      <c r="N38" s="235">
        <f>IF(M38=0,0,VLOOKUP(M38,Reinigungsturnus!$A$5:$C$20,3,FALSE)*L38/12)</f>
        <v>0</v>
      </c>
      <c r="O38" s="235">
        <f>IF(N38=0,0,VLOOKUP(N38,Reinigungsturnus!$A$5:$C$20,3,FALSE)*M38/12)</f>
        <v>0</v>
      </c>
      <c r="P38" s="236"/>
      <c r="Q38" s="235">
        <f>IF(P38=0,0,VLOOKUP(P38,Reinigungsturnus!$A$5:$C$20,3,FALSE)*O38/12)</f>
        <v>0</v>
      </c>
      <c r="R38" s="235">
        <f>IF(Q38=0,0,VLOOKUP(Q38,Reinigungsturnus!$A$5:$C$20,3,FALSE)*P38/12)</f>
        <v>0</v>
      </c>
      <c r="S38" s="235">
        <f>IF(R38=0,0,VLOOKUP(R38,Reinigungsturnus!$A$5:$C$20,3,FALSE)*Q38/12)</f>
        <v>0</v>
      </c>
    </row>
    <row r="39" spans="2:19" ht="29.1" customHeight="1" x14ac:dyDescent="0.2">
      <c r="B39" s="116">
        <v>29</v>
      </c>
      <c r="C39" s="218" t="s">
        <v>322</v>
      </c>
      <c r="D39" s="219" t="s">
        <v>338</v>
      </c>
      <c r="E39" s="120" t="s">
        <v>318</v>
      </c>
      <c r="F39" s="118"/>
      <c r="G39" s="215" t="s">
        <v>434</v>
      </c>
      <c r="H39" s="246">
        <v>33.54</v>
      </c>
      <c r="I39" s="234"/>
      <c r="J39" s="235">
        <f>IF(I39=0,0,VLOOKUP(I39,Reinigungsturnus!$A$5:$C$20,3,FALSE)*H39/12)</f>
        <v>0</v>
      </c>
      <c r="K39" s="236"/>
      <c r="L39" s="235">
        <f>IF(K39=0,0,VLOOKUP(K39,Reinigungsturnus!$A$5:$C$20,3,FALSE)*J39/12)</f>
        <v>0</v>
      </c>
      <c r="M39" s="235">
        <f>IF(L39=0,0,VLOOKUP(L39,Reinigungsturnus!$A$5:$C$20,3,FALSE)*K39/12)</f>
        <v>0</v>
      </c>
      <c r="N39" s="235">
        <f>IF(M39=0,0,VLOOKUP(M39,Reinigungsturnus!$A$5:$C$20,3,FALSE)*L39/12)</f>
        <v>0</v>
      </c>
      <c r="O39" s="235">
        <f>IF(N39=0,0,VLOOKUP(N39,Reinigungsturnus!$A$5:$C$20,3,FALSE)*M39/12)</f>
        <v>0</v>
      </c>
      <c r="P39" s="236"/>
      <c r="Q39" s="235">
        <f>IF(P39=0,0,VLOOKUP(P39,Reinigungsturnus!$A$5:$C$20,3,FALSE)*O39/12)</f>
        <v>0</v>
      </c>
      <c r="R39" s="235">
        <f>IF(Q39=0,0,VLOOKUP(Q39,Reinigungsturnus!$A$5:$C$20,3,FALSE)*P39/12)</f>
        <v>0</v>
      </c>
      <c r="S39" s="235">
        <f>IF(R39=0,0,VLOOKUP(R39,Reinigungsturnus!$A$5:$C$20,3,FALSE)*Q39/12)</f>
        <v>0</v>
      </c>
    </row>
    <row r="40" spans="2:19" ht="29.1" customHeight="1" x14ac:dyDescent="0.2">
      <c r="B40" s="116">
        <v>30</v>
      </c>
      <c r="C40" s="237" t="s">
        <v>322</v>
      </c>
      <c r="D40" s="249" t="s">
        <v>339</v>
      </c>
      <c r="E40" s="239" t="s">
        <v>318</v>
      </c>
      <c r="F40" s="250"/>
      <c r="G40" s="215"/>
      <c r="H40" s="251">
        <v>25.43</v>
      </c>
      <c r="I40" s="234"/>
      <c r="J40" s="235">
        <f>IF(I40=0,0,VLOOKUP(I40,Reinigungsturnus!$A$5:$C$20,3,FALSE)*H40/12)</f>
        <v>0</v>
      </c>
      <c r="K40" s="236"/>
      <c r="L40" s="235">
        <f>IF(K40=0,0,VLOOKUP(K40,Reinigungsturnus!$A$5:$C$20,3,FALSE)*J40/12)</f>
        <v>0</v>
      </c>
      <c r="M40" s="235">
        <f>IF(L40=0,0,VLOOKUP(L40,Reinigungsturnus!$A$5:$C$20,3,FALSE)*K40/12)</f>
        <v>0</v>
      </c>
      <c r="N40" s="235">
        <f>IF(M40=0,0,VLOOKUP(M40,Reinigungsturnus!$A$5:$C$20,3,FALSE)*L40/12)</f>
        <v>0</v>
      </c>
      <c r="O40" s="235">
        <f>IF(N40=0,0,VLOOKUP(N40,Reinigungsturnus!$A$5:$C$20,3,FALSE)*M40/12)</f>
        <v>0</v>
      </c>
      <c r="P40" s="236"/>
      <c r="Q40" s="235">
        <f>IF(P40=0,0,VLOOKUP(P40,Reinigungsturnus!$A$5:$C$20,3,FALSE)*O40/12)</f>
        <v>0</v>
      </c>
      <c r="R40" s="235">
        <f>IF(Q40=0,0,VLOOKUP(Q40,Reinigungsturnus!$A$5:$C$20,3,FALSE)*P40/12)</f>
        <v>0</v>
      </c>
      <c r="S40" s="235">
        <f>IF(R40=0,0,VLOOKUP(R40,Reinigungsturnus!$A$5:$C$20,3,FALSE)*Q40/12)</f>
        <v>0</v>
      </c>
    </row>
    <row r="41" spans="2:19" ht="29.1" customHeight="1" x14ac:dyDescent="0.2">
      <c r="B41" s="116">
        <v>31</v>
      </c>
      <c r="C41" s="218" t="s">
        <v>340</v>
      </c>
      <c r="D41" s="219" t="s">
        <v>341</v>
      </c>
      <c r="E41" s="120" t="s">
        <v>318</v>
      </c>
      <c r="F41" s="118"/>
      <c r="G41" s="215" t="s">
        <v>427</v>
      </c>
      <c r="H41" s="246">
        <v>35.31</v>
      </c>
      <c r="I41" s="234"/>
      <c r="J41" s="235">
        <f>IF(I41=0,0,VLOOKUP(I41,Reinigungsturnus!$A$5:$C$20,3,FALSE)*H41/12)</f>
        <v>0</v>
      </c>
      <c r="K41" s="236"/>
      <c r="L41" s="235">
        <f>IF(K41=0,0,VLOOKUP(K41,Reinigungsturnus!$A$5:$C$20,3,FALSE)*J41/12)</f>
        <v>0</v>
      </c>
      <c r="M41" s="235">
        <f>IF(L41=0,0,VLOOKUP(L41,Reinigungsturnus!$A$5:$C$20,3,FALSE)*K41/12)</f>
        <v>0</v>
      </c>
      <c r="N41" s="235">
        <f>IF(M41=0,0,VLOOKUP(M41,Reinigungsturnus!$A$5:$C$20,3,FALSE)*L41/12)</f>
        <v>0</v>
      </c>
      <c r="O41" s="235">
        <f>IF(N41=0,0,VLOOKUP(N41,Reinigungsturnus!$A$5:$C$20,3,FALSE)*M41/12)</f>
        <v>0</v>
      </c>
      <c r="P41" s="236"/>
      <c r="Q41" s="235">
        <f>IF(P41=0,0,VLOOKUP(P41,Reinigungsturnus!$A$5:$C$20,3,FALSE)*O41/12)</f>
        <v>0</v>
      </c>
      <c r="R41" s="235">
        <f>IF(Q41=0,0,VLOOKUP(Q41,Reinigungsturnus!$A$5:$C$20,3,FALSE)*P41/12)</f>
        <v>0</v>
      </c>
      <c r="S41" s="235">
        <f>IF(R41=0,0,VLOOKUP(R41,Reinigungsturnus!$A$5:$C$20,3,FALSE)*Q41/12)</f>
        <v>0</v>
      </c>
    </row>
    <row r="42" spans="2:19" ht="29.1" customHeight="1" x14ac:dyDescent="0.2">
      <c r="B42" s="116">
        <v>32</v>
      </c>
      <c r="C42" s="237" t="s">
        <v>353</v>
      </c>
      <c r="D42" s="238" t="s">
        <v>354</v>
      </c>
      <c r="E42" s="239" t="s">
        <v>343</v>
      </c>
      <c r="F42" s="233"/>
      <c r="G42" s="232"/>
      <c r="H42" s="251">
        <v>9.6</v>
      </c>
      <c r="I42" s="234"/>
      <c r="J42" s="235">
        <f>IF(I42=0,0,VLOOKUP(I42,Reinigungsturnus!$A$5:$C$20,3,FALSE)*H42/12)</f>
        <v>0</v>
      </c>
      <c r="K42" s="236"/>
      <c r="L42" s="235">
        <f>IF(K42=0,0,VLOOKUP(K42,Reinigungsturnus!$A$5:$C$20,3,FALSE)*J42/12)</f>
        <v>0</v>
      </c>
      <c r="M42" s="235">
        <f>IF(L42=0,0,VLOOKUP(L42,Reinigungsturnus!$A$5:$C$20,3,FALSE)*K42/12)</f>
        <v>0</v>
      </c>
      <c r="N42" s="235">
        <f>IF(M42=0,0,VLOOKUP(M42,Reinigungsturnus!$A$5:$C$20,3,FALSE)*L42/12)</f>
        <v>0</v>
      </c>
      <c r="O42" s="235">
        <f>IF(N42=0,0,VLOOKUP(N42,Reinigungsturnus!$A$5:$C$20,3,FALSE)*M42/12)</f>
        <v>0</v>
      </c>
      <c r="P42" s="236"/>
      <c r="Q42" s="235">
        <f>IF(P42=0,0,VLOOKUP(P42,Reinigungsturnus!$A$5:$C$20,3,FALSE)*O42/12)</f>
        <v>0</v>
      </c>
      <c r="R42" s="235">
        <f>IF(Q42=0,0,VLOOKUP(Q42,Reinigungsturnus!$A$5:$C$20,3,FALSE)*P42/12)</f>
        <v>0</v>
      </c>
      <c r="S42" s="235">
        <f>IF(R42=0,0,VLOOKUP(R42,Reinigungsturnus!$A$5:$C$20,3,FALSE)*Q42/12)</f>
        <v>0</v>
      </c>
    </row>
    <row r="43" spans="2:19" ht="29.1" customHeight="1" x14ac:dyDescent="0.2">
      <c r="B43" s="116">
        <v>33</v>
      </c>
      <c r="C43" s="218" t="s">
        <v>322</v>
      </c>
      <c r="D43" s="220" t="s">
        <v>355</v>
      </c>
      <c r="E43" s="120" t="s">
        <v>343</v>
      </c>
      <c r="F43" s="118"/>
      <c r="G43" s="120" t="s">
        <v>427</v>
      </c>
      <c r="H43" s="246">
        <v>79.19</v>
      </c>
      <c r="I43" s="234"/>
      <c r="J43" s="235">
        <f>IF(I43=0,0,VLOOKUP(I43,Reinigungsturnus!$A$5:$C$20,3,FALSE)*H43/12)</f>
        <v>0</v>
      </c>
      <c r="K43" s="236"/>
      <c r="L43" s="235">
        <f>IF(K43=0,0,VLOOKUP(K43,Reinigungsturnus!$A$5:$C$20,3,FALSE)*J43/12)</f>
        <v>0</v>
      </c>
      <c r="M43" s="235">
        <f>IF(L43=0,0,VLOOKUP(L43,Reinigungsturnus!$A$5:$C$20,3,FALSE)*K43/12)</f>
        <v>0</v>
      </c>
      <c r="N43" s="235">
        <f>IF(M43=0,0,VLOOKUP(M43,Reinigungsturnus!$A$5:$C$20,3,FALSE)*L43/12)</f>
        <v>0</v>
      </c>
      <c r="O43" s="235">
        <f>IF(N43=0,0,VLOOKUP(N43,Reinigungsturnus!$A$5:$C$20,3,FALSE)*M43/12)</f>
        <v>0</v>
      </c>
      <c r="P43" s="236"/>
      <c r="Q43" s="235">
        <f>IF(P43=0,0,VLOOKUP(P43,Reinigungsturnus!$A$5:$C$20,3,FALSE)*O43/12)</f>
        <v>0</v>
      </c>
      <c r="R43" s="235">
        <f>IF(Q43=0,0,VLOOKUP(Q43,Reinigungsturnus!$A$5:$C$20,3,FALSE)*P43/12)</f>
        <v>0</v>
      </c>
      <c r="S43" s="235">
        <f>IF(R43=0,0,VLOOKUP(R43,Reinigungsturnus!$A$5:$C$20,3,FALSE)*Q43/12)</f>
        <v>0</v>
      </c>
    </row>
    <row r="44" spans="2:19" ht="29.1" customHeight="1" x14ac:dyDescent="0.2">
      <c r="B44" s="116">
        <v>34</v>
      </c>
      <c r="C44" s="218" t="s">
        <v>349</v>
      </c>
      <c r="D44" s="220" t="s">
        <v>356</v>
      </c>
      <c r="E44" s="120" t="s">
        <v>343</v>
      </c>
      <c r="F44" s="120"/>
      <c r="G44" s="120" t="s">
        <v>427</v>
      </c>
      <c r="H44" s="246">
        <v>25.32</v>
      </c>
      <c r="I44" s="234"/>
      <c r="J44" s="235">
        <f>IF(I44=0,0,VLOOKUP(I44,Reinigungsturnus!$A$5:$C$20,3,FALSE)*H44/12)</f>
        <v>0</v>
      </c>
      <c r="K44" s="236"/>
      <c r="L44" s="235">
        <f>IF(K44=0,0,VLOOKUP(K44,Reinigungsturnus!$A$5:$C$20,3,FALSE)*J44/12)</f>
        <v>0</v>
      </c>
      <c r="M44" s="235">
        <f>IF(L44=0,0,VLOOKUP(L44,Reinigungsturnus!$A$5:$C$20,3,FALSE)*K44/12)</f>
        <v>0</v>
      </c>
      <c r="N44" s="235">
        <f>IF(M44=0,0,VLOOKUP(M44,Reinigungsturnus!$A$5:$C$20,3,FALSE)*L44/12)</f>
        <v>0</v>
      </c>
      <c r="O44" s="235">
        <f>IF(N44=0,0,VLOOKUP(N44,Reinigungsturnus!$A$5:$C$20,3,FALSE)*M44/12)</f>
        <v>0</v>
      </c>
      <c r="P44" s="236"/>
      <c r="Q44" s="235">
        <f>IF(P44=0,0,VLOOKUP(P44,Reinigungsturnus!$A$5:$C$20,3,FALSE)*O44/12)</f>
        <v>0</v>
      </c>
      <c r="R44" s="235">
        <f>IF(Q44=0,0,VLOOKUP(Q44,Reinigungsturnus!$A$5:$C$20,3,FALSE)*P44/12)</f>
        <v>0</v>
      </c>
      <c r="S44" s="235">
        <f>IF(R44=0,0,VLOOKUP(R44,Reinigungsturnus!$A$5:$C$20,3,FALSE)*Q44/12)</f>
        <v>0</v>
      </c>
    </row>
    <row r="45" spans="2:19" ht="29.1" customHeight="1" x14ac:dyDescent="0.2">
      <c r="B45" s="116">
        <v>35</v>
      </c>
      <c r="C45" s="218" t="s">
        <v>436</v>
      </c>
      <c r="D45" s="220" t="s">
        <v>357</v>
      </c>
      <c r="E45" s="120" t="s">
        <v>343</v>
      </c>
      <c r="F45" s="118"/>
      <c r="G45" s="120" t="s">
        <v>427</v>
      </c>
      <c r="H45" s="246">
        <v>11.96</v>
      </c>
      <c r="I45" s="234"/>
      <c r="J45" s="235">
        <f>IF(I45=0,0,VLOOKUP(I45,Reinigungsturnus!$A$5:$C$20,3,FALSE)*H45/12)</f>
        <v>0</v>
      </c>
      <c r="K45" s="236"/>
      <c r="L45" s="235">
        <f>IF(K45=0,0,VLOOKUP(K45,Reinigungsturnus!$A$5:$C$20,3,FALSE)*J45/12)</f>
        <v>0</v>
      </c>
      <c r="M45" s="235">
        <f>IF(L45=0,0,VLOOKUP(L45,Reinigungsturnus!$A$5:$C$20,3,FALSE)*K45/12)</f>
        <v>0</v>
      </c>
      <c r="N45" s="235">
        <f>IF(M45=0,0,VLOOKUP(M45,Reinigungsturnus!$A$5:$C$20,3,FALSE)*L45/12)</f>
        <v>0</v>
      </c>
      <c r="O45" s="235">
        <f>IF(N45=0,0,VLOOKUP(N45,Reinigungsturnus!$A$5:$C$20,3,FALSE)*M45/12)</f>
        <v>0</v>
      </c>
      <c r="P45" s="236"/>
      <c r="Q45" s="235">
        <f>IF(P45=0,0,VLOOKUP(P45,Reinigungsturnus!$A$5:$C$20,3,FALSE)*O45/12)</f>
        <v>0</v>
      </c>
      <c r="R45" s="235">
        <f>IF(Q45=0,0,VLOOKUP(Q45,Reinigungsturnus!$A$5:$C$20,3,FALSE)*P45/12)</f>
        <v>0</v>
      </c>
      <c r="S45" s="235">
        <f>IF(R45=0,0,VLOOKUP(R45,Reinigungsturnus!$A$5:$C$20,3,FALSE)*Q45/12)</f>
        <v>0</v>
      </c>
    </row>
    <row r="46" spans="2:19" ht="29.1" customHeight="1" x14ac:dyDescent="0.2">
      <c r="B46" s="116">
        <v>36</v>
      </c>
      <c r="C46" s="218" t="s">
        <v>358</v>
      </c>
      <c r="D46" s="220" t="s">
        <v>359</v>
      </c>
      <c r="E46" s="120" t="s">
        <v>343</v>
      </c>
      <c r="F46" s="120"/>
      <c r="G46" s="120" t="s">
        <v>423</v>
      </c>
      <c r="H46" s="246">
        <v>13.12</v>
      </c>
      <c r="I46" s="234"/>
      <c r="J46" s="235">
        <f>IF(I46=0,0,VLOOKUP(I46,Reinigungsturnus!$A$5:$C$20,3,FALSE)*H46/12)</f>
        <v>0</v>
      </c>
      <c r="K46" s="236"/>
      <c r="L46" s="235">
        <f>IF(K46=0,0,VLOOKUP(K46,Reinigungsturnus!$A$5:$C$20,3,FALSE)*J46/12)</f>
        <v>0</v>
      </c>
      <c r="M46" s="235">
        <f>IF(L46=0,0,VLOOKUP(L46,Reinigungsturnus!$A$5:$C$20,3,FALSE)*K46/12)</f>
        <v>0</v>
      </c>
      <c r="N46" s="235">
        <f>IF(M46=0,0,VLOOKUP(M46,Reinigungsturnus!$A$5:$C$20,3,FALSE)*L46/12)</f>
        <v>0</v>
      </c>
      <c r="O46" s="235">
        <f>IF(N46=0,0,VLOOKUP(N46,Reinigungsturnus!$A$5:$C$20,3,FALSE)*M46/12)</f>
        <v>0</v>
      </c>
      <c r="P46" s="236"/>
      <c r="Q46" s="235">
        <f>IF(P46=0,0,VLOOKUP(P46,Reinigungsturnus!$A$5:$C$20,3,FALSE)*O46/12)</f>
        <v>0</v>
      </c>
      <c r="R46" s="235">
        <f>IF(Q46=0,0,VLOOKUP(Q46,Reinigungsturnus!$A$5:$C$20,3,FALSE)*P46/12)</f>
        <v>0</v>
      </c>
      <c r="S46" s="235">
        <f>IF(R46=0,0,VLOOKUP(R46,Reinigungsturnus!$A$5:$C$20,3,FALSE)*Q46/12)</f>
        <v>0</v>
      </c>
    </row>
    <row r="47" spans="2:19" ht="29.1" customHeight="1" x14ac:dyDescent="0.2">
      <c r="B47" s="116">
        <v>37</v>
      </c>
      <c r="C47" s="218" t="s">
        <v>327</v>
      </c>
      <c r="D47" s="220" t="s">
        <v>360</v>
      </c>
      <c r="E47" s="120" t="s">
        <v>343</v>
      </c>
      <c r="F47" s="120"/>
      <c r="G47" s="120" t="s">
        <v>427</v>
      </c>
      <c r="H47" s="246">
        <v>5.58</v>
      </c>
      <c r="I47" s="234"/>
      <c r="J47" s="235">
        <f>IF(I47=0,0,VLOOKUP(I47,Reinigungsturnus!$A$5:$C$20,3,FALSE)*H47/12)</f>
        <v>0</v>
      </c>
      <c r="K47" s="236"/>
      <c r="L47" s="235">
        <f>IF(K47=0,0,VLOOKUP(K47,Reinigungsturnus!$A$5:$C$20,3,FALSE)*J47/12)</f>
        <v>0</v>
      </c>
      <c r="M47" s="235">
        <f>IF(L47=0,0,VLOOKUP(L47,Reinigungsturnus!$A$5:$C$20,3,FALSE)*K47/12)</f>
        <v>0</v>
      </c>
      <c r="N47" s="235">
        <f>IF(M47=0,0,VLOOKUP(M47,Reinigungsturnus!$A$5:$C$20,3,FALSE)*L47/12)</f>
        <v>0</v>
      </c>
      <c r="O47" s="235">
        <f>IF(N47=0,0,VLOOKUP(N47,Reinigungsturnus!$A$5:$C$20,3,FALSE)*M47/12)</f>
        <v>0</v>
      </c>
      <c r="P47" s="236"/>
      <c r="Q47" s="235">
        <f>IF(P47=0,0,VLOOKUP(P47,Reinigungsturnus!$A$5:$C$20,3,FALSE)*O47/12)</f>
        <v>0</v>
      </c>
      <c r="R47" s="235">
        <f>IF(Q47=0,0,VLOOKUP(Q47,Reinigungsturnus!$A$5:$C$20,3,FALSE)*P47/12)</f>
        <v>0</v>
      </c>
      <c r="S47" s="235">
        <f>IF(R47=0,0,VLOOKUP(R47,Reinigungsturnus!$A$5:$C$20,3,FALSE)*Q47/12)</f>
        <v>0</v>
      </c>
    </row>
    <row r="48" spans="2:19" ht="29.1" customHeight="1" x14ac:dyDescent="0.2">
      <c r="B48" s="116">
        <v>38</v>
      </c>
      <c r="C48" s="218" t="s">
        <v>361</v>
      </c>
      <c r="D48" s="220" t="s">
        <v>362</v>
      </c>
      <c r="E48" s="120" t="s">
        <v>343</v>
      </c>
      <c r="F48" s="120"/>
      <c r="G48" s="120" t="s">
        <v>437</v>
      </c>
      <c r="H48" s="246">
        <v>9.67</v>
      </c>
      <c r="I48" s="234"/>
      <c r="J48" s="235">
        <f>IF(I48=0,0,VLOOKUP(I48,Reinigungsturnus!$A$5:$C$20,3,FALSE)*H48/12)</f>
        <v>0</v>
      </c>
      <c r="K48" s="236"/>
      <c r="L48" s="235">
        <f>IF(K48=0,0,VLOOKUP(K48,Reinigungsturnus!$A$5:$C$20,3,FALSE)*J48/12)</f>
        <v>0</v>
      </c>
      <c r="M48" s="235">
        <f>IF(L48=0,0,VLOOKUP(L48,Reinigungsturnus!$A$5:$C$20,3,FALSE)*K48/12)</f>
        <v>0</v>
      </c>
      <c r="N48" s="235">
        <f>IF(M48=0,0,VLOOKUP(M48,Reinigungsturnus!$A$5:$C$20,3,FALSE)*L48/12)</f>
        <v>0</v>
      </c>
      <c r="O48" s="235">
        <f>IF(N48=0,0,VLOOKUP(N48,Reinigungsturnus!$A$5:$C$20,3,FALSE)*M48/12)</f>
        <v>0</v>
      </c>
      <c r="P48" s="236"/>
      <c r="Q48" s="235">
        <f>IF(P48=0,0,VLOOKUP(P48,Reinigungsturnus!$A$5:$C$20,3,FALSE)*O48/12)</f>
        <v>0</v>
      </c>
      <c r="R48" s="235">
        <f>IF(Q48=0,0,VLOOKUP(Q48,Reinigungsturnus!$A$5:$C$20,3,FALSE)*P48/12)</f>
        <v>0</v>
      </c>
      <c r="S48" s="235">
        <f>IF(R48=0,0,VLOOKUP(R48,Reinigungsturnus!$A$5:$C$20,3,FALSE)*Q48/12)</f>
        <v>0</v>
      </c>
    </row>
    <row r="49" spans="2:19" ht="29.1" customHeight="1" x14ac:dyDescent="0.2">
      <c r="B49" s="116">
        <v>39</v>
      </c>
      <c r="C49" s="218" t="s">
        <v>363</v>
      </c>
      <c r="D49" s="220" t="s">
        <v>364</v>
      </c>
      <c r="E49" s="120" t="s">
        <v>343</v>
      </c>
      <c r="F49" s="120"/>
      <c r="G49" s="120" t="s">
        <v>432</v>
      </c>
      <c r="H49" s="246">
        <v>5.04</v>
      </c>
      <c r="I49" s="234"/>
      <c r="J49" s="235">
        <f>IF(I49=0,0,VLOOKUP(I49,Reinigungsturnus!$A$5:$C$20,3,FALSE)*H49/12)</f>
        <v>0</v>
      </c>
      <c r="K49" s="236"/>
      <c r="L49" s="235">
        <f>IF(K49=0,0,VLOOKUP(K49,Reinigungsturnus!$A$5:$C$20,3,FALSE)*J49/12)</f>
        <v>0</v>
      </c>
      <c r="M49" s="235">
        <f>IF(L49=0,0,VLOOKUP(L49,Reinigungsturnus!$A$5:$C$20,3,FALSE)*K49/12)</f>
        <v>0</v>
      </c>
      <c r="N49" s="235">
        <f>IF(M49=0,0,VLOOKUP(M49,Reinigungsturnus!$A$5:$C$20,3,FALSE)*L49/12)</f>
        <v>0</v>
      </c>
      <c r="O49" s="235">
        <f>IF(N49=0,0,VLOOKUP(N49,Reinigungsturnus!$A$5:$C$20,3,FALSE)*M49/12)</f>
        <v>0</v>
      </c>
      <c r="P49" s="236"/>
      <c r="Q49" s="235">
        <f>IF(P49=0,0,VLOOKUP(P49,Reinigungsturnus!$A$5:$C$20,3,FALSE)*O49/12)</f>
        <v>0</v>
      </c>
      <c r="R49" s="235">
        <f>IF(Q49=0,0,VLOOKUP(Q49,Reinigungsturnus!$A$5:$C$20,3,FALSE)*P49/12)</f>
        <v>0</v>
      </c>
      <c r="S49" s="235">
        <f>IF(R49=0,0,VLOOKUP(R49,Reinigungsturnus!$A$5:$C$20,3,FALSE)*Q49/12)</f>
        <v>0</v>
      </c>
    </row>
    <row r="50" spans="2:19" ht="29.1" customHeight="1" x14ac:dyDescent="0.2">
      <c r="B50" s="116">
        <v>40</v>
      </c>
      <c r="C50" s="218" t="s">
        <v>322</v>
      </c>
      <c r="D50" s="220" t="s">
        <v>365</v>
      </c>
      <c r="E50" s="120" t="s">
        <v>343</v>
      </c>
      <c r="F50" s="120"/>
      <c r="G50" s="120" t="s">
        <v>437</v>
      </c>
      <c r="H50" s="246">
        <v>78.5</v>
      </c>
      <c r="I50" s="234"/>
      <c r="J50" s="235">
        <f>IF(I50=0,0,VLOOKUP(I50,Reinigungsturnus!$A$5:$C$20,3,FALSE)*H50/12)</f>
        <v>0</v>
      </c>
      <c r="K50" s="236"/>
      <c r="L50" s="235">
        <f>IF(K50=0,0,VLOOKUP(K50,Reinigungsturnus!$A$5:$C$20,3,FALSE)*J50/12)</f>
        <v>0</v>
      </c>
      <c r="M50" s="235">
        <f>IF(L50=0,0,VLOOKUP(L50,Reinigungsturnus!$A$5:$C$20,3,FALSE)*K50/12)</f>
        <v>0</v>
      </c>
      <c r="N50" s="235">
        <f>IF(M50=0,0,VLOOKUP(M50,Reinigungsturnus!$A$5:$C$20,3,FALSE)*L50/12)</f>
        <v>0</v>
      </c>
      <c r="O50" s="235">
        <f>IF(N50=0,0,VLOOKUP(N50,Reinigungsturnus!$A$5:$C$20,3,FALSE)*M50/12)</f>
        <v>0</v>
      </c>
      <c r="P50" s="236"/>
      <c r="Q50" s="235">
        <f>IF(P50=0,0,VLOOKUP(P50,Reinigungsturnus!$A$5:$C$20,3,FALSE)*O50/12)</f>
        <v>0</v>
      </c>
      <c r="R50" s="235">
        <f>IF(Q50=0,0,VLOOKUP(Q50,Reinigungsturnus!$A$5:$C$20,3,FALSE)*P50/12)</f>
        <v>0</v>
      </c>
      <c r="S50" s="235">
        <f>IF(R50=0,0,VLOOKUP(R50,Reinigungsturnus!$A$5:$C$20,3,FALSE)*Q50/12)</f>
        <v>0</v>
      </c>
    </row>
    <row r="51" spans="2:19" ht="29.1" customHeight="1" x14ac:dyDescent="0.2">
      <c r="B51" s="116">
        <v>41</v>
      </c>
      <c r="C51" s="218" t="s">
        <v>322</v>
      </c>
      <c r="D51" s="220" t="s">
        <v>366</v>
      </c>
      <c r="E51" s="120" t="s">
        <v>343</v>
      </c>
      <c r="F51" s="120"/>
      <c r="G51" s="120" t="s">
        <v>433</v>
      </c>
      <c r="H51" s="246">
        <v>17.97</v>
      </c>
      <c r="I51" s="234"/>
      <c r="J51" s="235">
        <f>IF(I51=0,0,VLOOKUP(I51,Reinigungsturnus!$A$5:$C$20,3,FALSE)*H51/12)</f>
        <v>0</v>
      </c>
      <c r="K51" s="236"/>
      <c r="L51" s="235">
        <f>IF(K51=0,0,VLOOKUP(K51,Reinigungsturnus!$A$5:$C$20,3,FALSE)*J51/12)</f>
        <v>0</v>
      </c>
      <c r="M51" s="235">
        <f>IF(L51=0,0,VLOOKUP(L51,Reinigungsturnus!$A$5:$C$20,3,FALSE)*K51/12)</f>
        <v>0</v>
      </c>
      <c r="N51" s="235">
        <f>IF(M51=0,0,VLOOKUP(M51,Reinigungsturnus!$A$5:$C$20,3,FALSE)*L51/12)</f>
        <v>0</v>
      </c>
      <c r="O51" s="235">
        <f>IF(N51=0,0,VLOOKUP(N51,Reinigungsturnus!$A$5:$C$20,3,FALSE)*M51/12)</f>
        <v>0</v>
      </c>
      <c r="P51" s="236"/>
      <c r="Q51" s="235">
        <f>IF(P51=0,0,VLOOKUP(P51,Reinigungsturnus!$A$5:$C$20,3,FALSE)*O51/12)</f>
        <v>0</v>
      </c>
      <c r="R51" s="235">
        <f>IF(Q51=0,0,VLOOKUP(Q51,Reinigungsturnus!$A$5:$C$20,3,FALSE)*P51/12)</f>
        <v>0</v>
      </c>
      <c r="S51" s="235">
        <f>IF(R51=0,0,VLOOKUP(R51,Reinigungsturnus!$A$5:$C$20,3,FALSE)*Q51/12)</f>
        <v>0</v>
      </c>
    </row>
    <row r="52" spans="2:19" ht="29.1" customHeight="1" x14ac:dyDescent="0.2">
      <c r="B52" s="116">
        <v>42</v>
      </c>
      <c r="C52" s="218" t="s">
        <v>322</v>
      </c>
      <c r="D52" s="220" t="s">
        <v>367</v>
      </c>
      <c r="E52" s="120" t="s">
        <v>343</v>
      </c>
      <c r="F52" s="120"/>
      <c r="G52" s="120" t="s">
        <v>433</v>
      </c>
      <c r="H52" s="246">
        <v>29.53</v>
      </c>
      <c r="I52" s="234"/>
      <c r="J52" s="235">
        <f>IF(I52=0,0,VLOOKUP(I52,Reinigungsturnus!$A$5:$C$20,3,FALSE)*H52/12)</f>
        <v>0</v>
      </c>
      <c r="K52" s="236"/>
      <c r="L52" s="235">
        <f>IF(K52=0,0,VLOOKUP(K52,Reinigungsturnus!$A$5:$C$20,3,FALSE)*J52/12)</f>
        <v>0</v>
      </c>
      <c r="M52" s="235">
        <f>IF(L52=0,0,VLOOKUP(L52,Reinigungsturnus!$A$5:$C$20,3,FALSE)*K52/12)</f>
        <v>0</v>
      </c>
      <c r="N52" s="235">
        <f>IF(M52=0,0,VLOOKUP(M52,Reinigungsturnus!$A$5:$C$20,3,FALSE)*L52/12)</f>
        <v>0</v>
      </c>
      <c r="O52" s="235">
        <f>IF(N52=0,0,VLOOKUP(N52,Reinigungsturnus!$A$5:$C$20,3,FALSE)*M52/12)</f>
        <v>0</v>
      </c>
      <c r="P52" s="236"/>
      <c r="Q52" s="235">
        <f>IF(P52=0,0,VLOOKUP(P52,Reinigungsturnus!$A$5:$C$20,3,FALSE)*O52/12)</f>
        <v>0</v>
      </c>
      <c r="R52" s="235">
        <f>IF(Q52=0,0,VLOOKUP(Q52,Reinigungsturnus!$A$5:$C$20,3,FALSE)*P52/12)</f>
        <v>0</v>
      </c>
      <c r="S52" s="235">
        <f>IF(R52=0,0,VLOOKUP(R52,Reinigungsturnus!$A$5:$C$20,3,FALSE)*Q52/12)</f>
        <v>0</v>
      </c>
    </row>
    <row r="53" spans="2:19" ht="29.1" customHeight="1" x14ac:dyDescent="0.2">
      <c r="B53" s="116">
        <v>43</v>
      </c>
      <c r="C53" s="218" t="s">
        <v>322</v>
      </c>
      <c r="D53" s="220" t="s">
        <v>368</v>
      </c>
      <c r="E53" s="120" t="s">
        <v>343</v>
      </c>
      <c r="F53" s="120"/>
      <c r="G53" s="120" t="s">
        <v>439</v>
      </c>
      <c r="H53" s="246">
        <v>87.76</v>
      </c>
      <c r="I53" s="234"/>
      <c r="J53" s="235">
        <f>IF(I53=0,0,VLOOKUP(I53,Reinigungsturnus!$A$5:$C$20,3,FALSE)*H53/12)</f>
        <v>0</v>
      </c>
      <c r="K53" s="236"/>
      <c r="L53" s="235">
        <f>IF(K53=0,0,VLOOKUP(K53,Reinigungsturnus!$A$5:$C$20,3,FALSE)*J53/12)</f>
        <v>0</v>
      </c>
      <c r="M53" s="235">
        <f>IF(L53=0,0,VLOOKUP(L53,Reinigungsturnus!$A$5:$C$20,3,FALSE)*K53/12)</f>
        <v>0</v>
      </c>
      <c r="N53" s="235">
        <f>IF(M53=0,0,VLOOKUP(M53,Reinigungsturnus!$A$5:$C$20,3,FALSE)*L53/12)</f>
        <v>0</v>
      </c>
      <c r="O53" s="235">
        <f>IF(N53=0,0,VLOOKUP(N53,Reinigungsturnus!$A$5:$C$20,3,FALSE)*M53/12)</f>
        <v>0</v>
      </c>
      <c r="P53" s="236"/>
      <c r="Q53" s="235">
        <f>IF(P53=0,0,VLOOKUP(P53,Reinigungsturnus!$A$5:$C$20,3,FALSE)*O53/12)</f>
        <v>0</v>
      </c>
      <c r="R53" s="235">
        <f>IF(Q53=0,0,VLOOKUP(Q53,Reinigungsturnus!$A$5:$C$20,3,FALSE)*P53/12)</f>
        <v>0</v>
      </c>
      <c r="S53" s="235">
        <f>IF(R53=0,0,VLOOKUP(R53,Reinigungsturnus!$A$5:$C$20,3,FALSE)*Q53/12)</f>
        <v>0</v>
      </c>
    </row>
    <row r="54" spans="2:19" ht="29.1" customHeight="1" x14ac:dyDescent="0.2">
      <c r="B54" s="116">
        <v>44</v>
      </c>
      <c r="C54" s="218" t="s">
        <v>369</v>
      </c>
      <c r="D54" s="220" t="s">
        <v>370</v>
      </c>
      <c r="E54" s="120" t="s">
        <v>343</v>
      </c>
      <c r="F54" s="120"/>
      <c r="G54" s="120" t="s">
        <v>433</v>
      </c>
      <c r="H54" s="246">
        <v>86.31</v>
      </c>
      <c r="I54" s="234"/>
      <c r="J54" s="235">
        <f>IF(I54=0,0,VLOOKUP(I54,Reinigungsturnus!$A$5:$C$20,3,FALSE)*H54/12)</f>
        <v>0</v>
      </c>
      <c r="K54" s="236"/>
      <c r="L54" s="235">
        <f>IF(K54=0,0,VLOOKUP(K54,Reinigungsturnus!$A$5:$C$20,3,FALSE)*J54/12)</f>
        <v>0</v>
      </c>
      <c r="M54" s="235">
        <f>IF(L54=0,0,VLOOKUP(L54,Reinigungsturnus!$A$5:$C$20,3,FALSE)*K54/12)</f>
        <v>0</v>
      </c>
      <c r="N54" s="235">
        <f>IF(M54=0,0,VLOOKUP(M54,Reinigungsturnus!$A$5:$C$20,3,FALSE)*L54/12)</f>
        <v>0</v>
      </c>
      <c r="O54" s="235">
        <f>IF(N54=0,0,VLOOKUP(N54,Reinigungsturnus!$A$5:$C$20,3,FALSE)*M54/12)</f>
        <v>0</v>
      </c>
      <c r="P54" s="236"/>
      <c r="Q54" s="235">
        <f>IF(P54=0,0,VLOOKUP(P54,Reinigungsturnus!$A$5:$C$20,3,FALSE)*O54/12)</f>
        <v>0</v>
      </c>
      <c r="R54" s="235">
        <f>IF(Q54=0,0,VLOOKUP(Q54,Reinigungsturnus!$A$5:$C$20,3,FALSE)*P54/12)</f>
        <v>0</v>
      </c>
      <c r="S54" s="235">
        <f>IF(R54=0,0,VLOOKUP(R54,Reinigungsturnus!$A$5:$C$20,3,FALSE)*Q54/12)</f>
        <v>0</v>
      </c>
    </row>
    <row r="55" spans="2:19" ht="29.1" customHeight="1" x14ac:dyDescent="0.2">
      <c r="B55" s="116">
        <v>45</v>
      </c>
      <c r="C55" s="218" t="s">
        <v>322</v>
      </c>
      <c r="D55" s="220" t="s">
        <v>371</v>
      </c>
      <c r="E55" s="120" t="s">
        <v>343</v>
      </c>
      <c r="F55" s="120"/>
      <c r="G55" s="120" t="s">
        <v>427</v>
      </c>
      <c r="H55" s="246">
        <v>66.7</v>
      </c>
      <c r="I55" s="234"/>
      <c r="J55" s="235">
        <f>IF(I55=0,0,VLOOKUP(I55,Reinigungsturnus!$A$5:$C$20,3,FALSE)*H55/12)</f>
        <v>0</v>
      </c>
      <c r="K55" s="236"/>
      <c r="L55" s="235">
        <f>IF(K55=0,0,VLOOKUP(K55,Reinigungsturnus!$A$5:$C$20,3,FALSE)*J55/12)</f>
        <v>0</v>
      </c>
      <c r="M55" s="235">
        <f>IF(L55=0,0,VLOOKUP(L55,Reinigungsturnus!$A$5:$C$20,3,FALSE)*K55/12)</f>
        <v>0</v>
      </c>
      <c r="N55" s="235">
        <f>IF(M55=0,0,VLOOKUP(M55,Reinigungsturnus!$A$5:$C$20,3,FALSE)*L55/12)</f>
        <v>0</v>
      </c>
      <c r="O55" s="235">
        <f>IF(N55=0,0,VLOOKUP(N55,Reinigungsturnus!$A$5:$C$20,3,FALSE)*M55/12)</f>
        <v>0</v>
      </c>
      <c r="P55" s="236"/>
      <c r="Q55" s="235">
        <f>IF(P55=0,0,VLOOKUP(P55,Reinigungsturnus!$A$5:$C$20,3,FALSE)*O55/12)</f>
        <v>0</v>
      </c>
      <c r="R55" s="235">
        <f>IF(Q55=0,0,VLOOKUP(Q55,Reinigungsturnus!$A$5:$C$20,3,FALSE)*P55/12)</f>
        <v>0</v>
      </c>
      <c r="S55" s="235">
        <f>IF(R55=0,0,VLOOKUP(R55,Reinigungsturnus!$A$5:$C$20,3,FALSE)*Q55/12)</f>
        <v>0</v>
      </c>
    </row>
    <row r="56" spans="2:19" ht="29.1" customHeight="1" x14ac:dyDescent="0.2">
      <c r="B56" s="116">
        <v>46</v>
      </c>
      <c r="C56" s="218" t="s">
        <v>438</v>
      </c>
      <c r="D56" s="220"/>
      <c r="E56" s="120" t="s">
        <v>343</v>
      </c>
      <c r="F56" s="120"/>
      <c r="G56" s="120" t="s">
        <v>423</v>
      </c>
      <c r="H56" s="246">
        <v>9.2799999999999994</v>
      </c>
      <c r="I56" s="234"/>
      <c r="J56" s="235">
        <f>IF(I56=0,0,VLOOKUP(I56,Reinigungsturnus!$A$5:$C$20,3,FALSE)*H56/12)</f>
        <v>0</v>
      </c>
      <c r="K56" s="236"/>
      <c r="L56" s="235">
        <f>IF(K56=0,0,VLOOKUP(K56,Reinigungsturnus!$A$5:$C$20,3,FALSE)*J56/12)</f>
        <v>0</v>
      </c>
      <c r="M56" s="235">
        <f>IF(L56=0,0,VLOOKUP(L56,Reinigungsturnus!$A$5:$C$20,3,FALSE)*K56/12)</f>
        <v>0</v>
      </c>
      <c r="N56" s="235">
        <f>IF(M56=0,0,VLOOKUP(M56,Reinigungsturnus!$A$5:$C$20,3,FALSE)*L56/12)</f>
        <v>0</v>
      </c>
      <c r="O56" s="235">
        <f>IF(N56=0,0,VLOOKUP(N56,Reinigungsturnus!$A$5:$C$20,3,FALSE)*M56/12)</f>
        <v>0</v>
      </c>
      <c r="P56" s="236"/>
      <c r="Q56" s="235">
        <f>IF(P56=0,0,VLOOKUP(P56,Reinigungsturnus!$A$5:$C$20,3,FALSE)*O56/12)</f>
        <v>0</v>
      </c>
      <c r="R56" s="235">
        <f>IF(Q56=0,0,VLOOKUP(Q56,Reinigungsturnus!$A$5:$C$20,3,FALSE)*P56/12)</f>
        <v>0</v>
      </c>
      <c r="S56" s="235">
        <f>IF(R56=0,0,VLOOKUP(R56,Reinigungsturnus!$A$5:$C$20,3,FALSE)*Q56/12)</f>
        <v>0</v>
      </c>
    </row>
    <row r="57" spans="2:19" ht="29.1" customHeight="1" x14ac:dyDescent="0.2">
      <c r="B57" s="116">
        <v>47</v>
      </c>
      <c r="C57" s="218" t="s">
        <v>363</v>
      </c>
      <c r="D57" s="220" t="s">
        <v>373</v>
      </c>
      <c r="E57" s="120" t="s">
        <v>343</v>
      </c>
      <c r="F57" s="120"/>
      <c r="G57" s="120" t="s">
        <v>423</v>
      </c>
      <c r="H57" s="246">
        <v>11.89</v>
      </c>
      <c r="I57" s="234"/>
      <c r="J57" s="235">
        <f>IF(I57=0,0,VLOOKUP(I57,Reinigungsturnus!$A$5:$C$20,3,FALSE)*H57/12)</f>
        <v>0</v>
      </c>
      <c r="K57" s="236"/>
      <c r="L57" s="235">
        <f>IF(K57=0,0,VLOOKUP(K57,Reinigungsturnus!$A$5:$C$20,3,FALSE)*J57/12)</f>
        <v>0</v>
      </c>
      <c r="M57" s="235">
        <f>IF(L57=0,0,VLOOKUP(L57,Reinigungsturnus!$A$5:$C$20,3,FALSE)*K57/12)</f>
        <v>0</v>
      </c>
      <c r="N57" s="235">
        <f>IF(M57=0,0,VLOOKUP(M57,Reinigungsturnus!$A$5:$C$20,3,FALSE)*L57/12)</f>
        <v>0</v>
      </c>
      <c r="O57" s="235">
        <f>IF(N57=0,0,VLOOKUP(N57,Reinigungsturnus!$A$5:$C$20,3,FALSE)*M57/12)</f>
        <v>0</v>
      </c>
      <c r="P57" s="236"/>
      <c r="Q57" s="235">
        <f>IF(P57=0,0,VLOOKUP(P57,Reinigungsturnus!$A$5:$C$20,3,FALSE)*O57/12)</f>
        <v>0</v>
      </c>
      <c r="R57" s="235">
        <f>IF(Q57=0,0,VLOOKUP(Q57,Reinigungsturnus!$A$5:$C$20,3,FALSE)*P57/12)</f>
        <v>0</v>
      </c>
      <c r="S57" s="235">
        <f>IF(R57=0,0,VLOOKUP(R57,Reinigungsturnus!$A$5:$C$20,3,FALSE)*Q57/12)</f>
        <v>0</v>
      </c>
    </row>
    <row r="58" spans="2:19" ht="29.1" customHeight="1" x14ac:dyDescent="0.2">
      <c r="B58" s="116">
        <v>48</v>
      </c>
      <c r="C58" s="218" t="s">
        <v>322</v>
      </c>
      <c r="D58" s="220" t="s">
        <v>388</v>
      </c>
      <c r="E58" s="120" t="s">
        <v>351</v>
      </c>
      <c r="F58" s="120"/>
      <c r="G58" s="120" t="s">
        <v>427</v>
      </c>
      <c r="H58" s="246">
        <v>108.97</v>
      </c>
      <c r="I58" s="234"/>
      <c r="J58" s="235">
        <f>IF(I58=0,0,VLOOKUP(I58,Reinigungsturnus!$A$5:$C$20,3,FALSE)*H58/12)</f>
        <v>0</v>
      </c>
      <c r="K58" s="236"/>
      <c r="L58" s="235">
        <f>IF(K58=0,0,VLOOKUP(K58,Reinigungsturnus!$A$5:$C$20,3,FALSE)*J58/12)</f>
        <v>0</v>
      </c>
      <c r="M58" s="235">
        <f>IF(L58=0,0,VLOOKUP(L58,Reinigungsturnus!$A$5:$C$20,3,FALSE)*K58/12)</f>
        <v>0</v>
      </c>
      <c r="N58" s="235">
        <f>IF(M58=0,0,VLOOKUP(M58,Reinigungsturnus!$A$5:$C$20,3,FALSE)*L58/12)</f>
        <v>0</v>
      </c>
      <c r="O58" s="235">
        <f>IF(N58=0,0,VLOOKUP(N58,Reinigungsturnus!$A$5:$C$20,3,FALSE)*M58/12)</f>
        <v>0</v>
      </c>
      <c r="P58" s="236"/>
      <c r="Q58" s="235">
        <f>IF(P58=0,0,VLOOKUP(P58,Reinigungsturnus!$A$5:$C$20,3,FALSE)*O58/12)</f>
        <v>0</v>
      </c>
      <c r="R58" s="235">
        <f>IF(Q58=0,0,VLOOKUP(Q58,Reinigungsturnus!$A$5:$C$20,3,FALSE)*P58/12)</f>
        <v>0</v>
      </c>
      <c r="S58" s="235">
        <f>IF(R58=0,0,VLOOKUP(R58,Reinigungsturnus!$A$5:$C$20,3,FALSE)*Q58/12)</f>
        <v>0</v>
      </c>
    </row>
    <row r="59" spans="2:19" ht="29.1" customHeight="1" x14ac:dyDescent="0.2">
      <c r="B59" s="116">
        <v>49</v>
      </c>
      <c r="C59" s="218" t="s">
        <v>322</v>
      </c>
      <c r="D59" s="220" t="s">
        <v>389</v>
      </c>
      <c r="E59" s="120" t="s">
        <v>351</v>
      </c>
      <c r="F59" s="120"/>
      <c r="G59" s="120" t="s">
        <v>427</v>
      </c>
      <c r="H59" s="246">
        <v>14.13</v>
      </c>
      <c r="I59" s="234"/>
      <c r="J59" s="235">
        <f>IF(I59=0,0,VLOOKUP(I59,Reinigungsturnus!$A$5:$C$20,3,FALSE)*H59/12)</f>
        <v>0</v>
      </c>
      <c r="K59" s="236"/>
      <c r="L59" s="235">
        <f>IF(K59=0,0,VLOOKUP(K59,Reinigungsturnus!$A$5:$C$20,3,FALSE)*J59/12)</f>
        <v>0</v>
      </c>
      <c r="M59" s="235">
        <f>IF(L59=0,0,VLOOKUP(L59,Reinigungsturnus!$A$5:$C$20,3,FALSE)*K59/12)</f>
        <v>0</v>
      </c>
      <c r="N59" s="235">
        <f>IF(M59=0,0,VLOOKUP(M59,Reinigungsturnus!$A$5:$C$20,3,FALSE)*L59/12)</f>
        <v>0</v>
      </c>
      <c r="O59" s="235">
        <f>IF(N59=0,0,VLOOKUP(N59,Reinigungsturnus!$A$5:$C$20,3,FALSE)*M59/12)</f>
        <v>0</v>
      </c>
      <c r="P59" s="236"/>
      <c r="Q59" s="235">
        <f>IF(P59=0,0,VLOOKUP(P59,Reinigungsturnus!$A$5:$C$20,3,FALSE)*O59/12)</f>
        <v>0</v>
      </c>
      <c r="R59" s="235">
        <f>IF(Q59=0,0,VLOOKUP(Q59,Reinigungsturnus!$A$5:$C$20,3,FALSE)*P59/12)</f>
        <v>0</v>
      </c>
      <c r="S59" s="235">
        <f>IF(R59=0,0,VLOOKUP(R59,Reinigungsturnus!$A$5:$C$20,3,FALSE)*Q59/12)</f>
        <v>0</v>
      </c>
    </row>
    <row r="60" spans="2:19" ht="29.1" customHeight="1" x14ac:dyDescent="0.2">
      <c r="B60" s="116">
        <v>50</v>
      </c>
      <c r="C60" s="218" t="s">
        <v>322</v>
      </c>
      <c r="D60" s="220" t="s">
        <v>390</v>
      </c>
      <c r="E60" s="120" t="s">
        <v>351</v>
      </c>
      <c r="F60" s="120"/>
      <c r="G60" s="120" t="s">
        <v>427</v>
      </c>
      <c r="H60" s="246">
        <v>34.18</v>
      </c>
      <c r="I60" s="234"/>
      <c r="J60" s="235">
        <f>IF(I60=0,0,VLOOKUP(I60,Reinigungsturnus!$A$5:$C$20,3,FALSE)*H60/12)</f>
        <v>0</v>
      </c>
      <c r="K60" s="236"/>
      <c r="L60" s="235">
        <f>IF(K60=0,0,VLOOKUP(K60,Reinigungsturnus!$A$5:$C$20,3,FALSE)*J60/12)</f>
        <v>0</v>
      </c>
      <c r="M60" s="235">
        <f>IF(L60=0,0,VLOOKUP(L60,Reinigungsturnus!$A$5:$C$20,3,FALSE)*K60/12)</f>
        <v>0</v>
      </c>
      <c r="N60" s="235">
        <f>IF(M60=0,0,VLOOKUP(M60,Reinigungsturnus!$A$5:$C$20,3,FALSE)*L60/12)</f>
        <v>0</v>
      </c>
      <c r="O60" s="235">
        <f>IF(N60=0,0,VLOOKUP(N60,Reinigungsturnus!$A$5:$C$20,3,FALSE)*M60/12)</f>
        <v>0</v>
      </c>
      <c r="P60" s="236"/>
      <c r="Q60" s="235">
        <f>IF(P60=0,0,VLOOKUP(P60,Reinigungsturnus!$A$5:$C$20,3,FALSE)*O60/12)</f>
        <v>0</v>
      </c>
      <c r="R60" s="235">
        <f>IF(Q60=0,0,VLOOKUP(Q60,Reinigungsturnus!$A$5:$C$20,3,FALSE)*P60/12)</f>
        <v>0</v>
      </c>
      <c r="S60" s="235">
        <f>IF(R60=0,0,VLOOKUP(R60,Reinigungsturnus!$A$5:$C$20,3,FALSE)*Q60/12)</f>
        <v>0</v>
      </c>
    </row>
    <row r="61" spans="2:19" ht="29.1" customHeight="1" x14ac:dyDescent="0.2">
      <c r="B61" s="116">
        <v>51</v>
      </c>
      <c r="C61" s="218" t="s">
        <v>391</v>
      </c>
      <c r="D61" s="220" t="s">
        <v>392</v>
      </c>
      <c r="E61" s="120" t="s">
        <v>351</v>
      </c>
      <c r="F61" s="120"/>
      <c r="G61" s="120" t="s">
        <v>423</v>
      </c>
      <c r="H61" s="246">
        <v>10.58</v>
      </c>
      <c r="I61" s="234"/>
      <c r="J61" s="235">
        <f>IF(I61=0,0,VLOOKUP(I61,Reinigungsturnus!$A$5:$C$20,3,FALSE)*H61/12)</f>
        <v>0</v>
      </c>
      <c r="K61" s="236"/>
      <c r="L61" s="235">
        <f>IF(K61=0,0,VLOOKUP(K61,Reinigungsturnus!$A$5:$C$20,3,FALSE)*J61/12)</f>
        <v>0</v>
      </c>
      <c r="M61" s="235">
        <f>IF(L61=0,0,VLOOKUP(L61,Reinigungsturnus!$A$5:$C$20,3,FALSE)*K61/12)</f>
        <v>0</v>
      </c>
      <c r="N61" s="235">
        <f>IF(M61=0,0,VLOOKUP(M61,Reinigungsturnus!$A$5:$C$20,3,FALSE)*L61/12)</f>
        <v>0</v>
      </c>
      <c r="O61" s="235">
        <f>IF(N61=0,0,VLOOKUP(N61,Reinigungsturnus!$A$5:$C$20,3,FALSE)*M61/12)</f>
        <v>0</v>
      </c>
      <c r="P61" s="236"/>
      <c r="Q61" s="235">
        <f>IF(P61=0,0,VLOOKUP(P61,Reinigungsturnus!$A$5:$C$20,3,FALSE)*O61/12)</f>
        <v>0</v>
      </c>
      <c r="R61" s="235">
        <f>IF(Q61=0,0,VLOOKUP(Q61,Reinigungsturnus!$A$5:$C$20,3,FALSE)*P61/12)</f>
        <v>0</v>
      </c>
      <c r="S61" s="235">
        <f>IF(R61=0,0,VLOOKUP(R61,Reinigungsturnus!$A$5:$C$20,3,FALSE)*Q61/12)</f>
        <v>0</v>
      </c>
    </row>
    <row r="62" spans="2:19" ht="29.1" customHeight="1" x14ac:dyDescent="0.2">
      <c r="B62" s="116">
        <v>52</v>
      </c>
      <c r="C62" s="218" t="s">
        <v>347</v>
      </c>
      <c r="D62" s="220" t="s">
        <v>393</v>
      </c>
      <c r="E62" s="120" t="s">
        <v>351</v>
      </c>
      <c r="F62" s="120"/>
      <c r="G62" s="120" t="s">
        <v>427</v>
      </c>
      <c r="H62" s="246">
        <v>6.19</v>
      </c>
      <c r="I62" s="234"/>
      <c r="J62" s="235">
        <f>IF(I62=0,0,VLOOKUP(I62,Reinigungsturnus!$A$5:$C$20,3,FALSE)*H62/12)</f>
        <v>0</v>
      </c>
      <c r="K62" s="236"/>
      <c r="L62" s="235">
        <f>IF(K62=0,0,VLOOKUP(K62,Reinigungsturnus!$A$5:$C$20,3,FALSE)*J62/12)</f>
        <v>0</v>
      </c>
      <c r="M62" s="235">
        <f>IF(L62=0,0,VLOOKUP(L62,Reinigungsturnus!$A$5:$C$20,3,FALSE)*K62/12)</f>
        <v>0</v>
      </c>
      <c r="N62" s="235">
        <f>IF(M62=0,0,VLOOKUP(M62,Reinigungsturnus!$A$5:$C$20,3,FALSE)*L62/12)</f>
        <v>0</v>
      </c>
      <c r="O62" s="235">
        <f>IF(N62=0,0,VLOOKUP(N62,Reinigungsturnus!$A$5:$C$20,3,FALSE)*M62/12)</f>
        <v>0</v>
      </c>
      <c r="P62" s="236"/>
      <c r="Q62" s="235">
        <f>IF(P62=0,0,VLOOKUP(P62,Reinigungsturnus!$A$5:$C$20,3,FALSE)*O62/12)</f>
        <v>0</v>
      </c>
      <c r="R62" s="235">
        <f>IF(Q62=0,0,VLOOKUP(Q62,Reinigungsturnus!$A$5:$C$20,3,FALSE)*P62/12)</f>
        <v>0</v>
      </c>
      <c r="S62" s="235">
        <f>IF(R62=0,0,VLOOKUP(R62,Reinigungsturnus!$A$5:$C$20,3,FALSE)*Q62/12)</f>
        <v>0</v>
      </c>
    </row>
    <row r="63" spans="2:19" ht="29.1" customHeight="1" x14ac:dyDescent="0.2">
      <c r="B63" s="116">
        <v>53</v>
      </c>
      <c r="C63" s="218" t="s">
        <v>400</v>
      </c>
      <c r="D63" s="220" t="s">
        <v>399</v>
      </c>
      <c r="E63" s="120" t="s">
        <v>351</v>
      </c>
      <c r="F63" s="120"/>
      <c r="G63" s="120" t="s">
        <v>427</v>
      </c>
      <c r="H63" s="246">
        <v>4.7</v>
      </c>
      <c r="I63" s="234"/>
      <c r="J63" s="235">
        <f>IF(I63=0,0,VLOOKUP(I63,Reinigungsturnus!$A$5:$C$20,3,FALSE)*H63/12)</f>
        <v>0</v>
      </c>
      <c r="K63" s="236"/>
      <c r="L63" s="235">
        <f>IF(K63=0,0,VLOOKUP(K63,Reinigungsturnus!$A$5:$C$20,3,FALSE)*J63/12)</f>
        <v>0</v>
      </c>
      <c r="M63" s="235">
        <f>IF(L63=0,0,VLOOKUP(L63,Reinigungsturnus!$A$5:$C$20,3,FALSE)*K63/12)</f>
        <v>0</v>
      </c>
      <c r="N63" s="235">
        <f>IF(M63=0,0,VLOOKUP(M63,Reinigungsturnus!$A$5:$C$20,3,FALSE)*L63/12)</f>
        <v>0</v>
      </c>
      <c r="O63" s="235">
        <f>IF(N63=0,0,VLOOKUP(N63,Reinigungsturnus!$A$5:$C$20,3,FALSE)*M63/12)</f>
        <v>0</v>
      </c>
      <c r="P63" s="236"/>
      <c r="Q63" s="235">
        <f>IF(P63=0,0,VLOOKUP(P63,Reinigungsturnus!$A$5:$C$20,3,FALSE)*O63/12)</f>
        <v>0</v>
      </c>
      <c r="R63" s="235">
        <f>IF(Q63=0,0,VLOOKUP(Q63,Reinigungsturnus!$A$5:$C$20,3,FALSE)*P63/12)</f>
        <v>0</v>
      </c>
      <c r="S63" s="235">
        <f>IF(R63=0,0,VLOOKUP(R63,Reinigungsturnus!$A$5:$C$20,3,FALSE)*Q63/12)</f>
        <v>0</v>
      </c>
    </row>
    <row r="64" spans="2:19" ht="29.1" customHeight="1" x14ac:dyDescent="0.2">
      <c r="B64" s="116">
        <v>54</v>
      </c>
      <c r="C64" s="218" t="s">
        <v>372</v>
      </c>
      <c r="D64" s="220" t="s">
        <v>401</v>
      </c>
      <c r="E64" s="120" t="s">
        <v>351</v>
      </c>
      <c r="F64" s="120"/>
      <c r="G64" s="120" t="s">
        <v>427</v>
      </c>
      <c r="H64" s="246">
        <v>6</v>
      </c>
      <c r="I64" s="234"/>
      <c r="J64" s="235">
        <f>IF(I64=0,0,VLOOKUP(I64,Reinigungsturnus!$A$5:$C$20,3,FALSE)*H64/12)</f>
        <v>0</v>
      </c>
      <c r="K64" s="236"/>
      <c r="L64" s="235">
        <f>IF(K64=0,0,VLOOKUP(K64,Reinigungsturnus!$A$5:$C$20,3,FALSE)*J64/12)</f>
        <v>0</v>
      </c>
      <c r="M64" s="235">
        <f>IF(L64=0,0,VLOOKUP(L64,Reinigungsturnus!$A$5:$C$20,3,FALSE)*K64/12)</f>
        <v>0</v>
      </c>
      <c r="N64" s="235">
        <f>IF(M64=0,0,VLOOKUP(M64,Reinigungsturnus!$A$5:$C$20,3,FALSE)*L64/12)</f>
        <v>0</v>
      </c>
      <c r="O64" s="235">
        <f>IF(N64=0,0,VLOOKUP(N64,Reinigungsturnus!$A$5:$C$20,3,FALSE)*M64/12)</f>
        <v>0</v>
      </c>
      <c r="P64" s="236"/>
      <c r="Q64" s="235">
        <f>IF(P64=0,0,VLOOKUP(P64,Reinigungsturnus!$A$5:$C$20,3,FALSE)*O64/12)</f>
        <v>0</v>
      </c>
      <c r="R64" s="235">
        <f>IF(Q64=0,0,VLOOKUP(Q64,Reinigungsturnus!$A$5:$C$20,3,FALSE)*P64/12)</f>
        <v>0</v>
      </c>
      <c r="S64" s="235">
        <f>IF(R64=0,0,VLOOKUP(R64,Reinigungsturnus!$A$5:$C$20,3,FALSE)*Q64/12)</f>
        <v>0</v>
      </c>
    </row>
    <row r="65" spans="2:19" ht="29.1" customHeight="1" x14ac:dyDescent="0.2">
      <c r="B65" s="116">
        <v>55</v>
      </c>
      <c r="C65" s="218" t="s">
        <v>322</v>
      </c>
      <c r="D65" s="220" t="s">
        <v>394</v>
      </c>
      <c r="E65" s="120" t="s">
        <v>351</v>
      </c>
      <c r="F65" s="120"/>
      <c r="G65" s="120" t="s">
        <v>440</v>
      </c>
      <c r="H65" s="246">
        <v>107.61</v>
      </c>
      <c r="I65" s="234"/>
      <c r="J65" s="235">
        <f>IF(I65=0,0,VLOOKUP(I65,Reinigungsturnus!$A$5:$C$20,3,FALSE)*H65/12)</f>
        <v>0</v>
      </c>
      <c r="K65" s="236"/>
      <c r="L65" s="235">
        <f>IF(K65=0,0,VLOOKUP(K65,Reinigungsturnus!$A$5:$C$20,3,FALSE)*J65/12)</f>
        <v>0</v>
      </c>
      <c r="M65" s="235">
        <f>IF(L65=0,0,VLOOKUP(L65,Reinigungsturnus!$A$5:$C$20,3,FALSE)*K65/12)</f>
        <v>0</v>
      </c>
      <c r="N65" s="235">
        <f>IF(M65=0,0,VLOOKUP(M65,Reinigungsturnus!$A$5:$C$20,3,FALSE)*L65/12)</f>
        <v>0</v>
      </c>
      <c r="O65" s="235">
        <f>IF(N65=0,0,VLOOKUP(N65,Reinigungsturnus!$A$5:$C$20,3,FALSE)*M65/12)</f>
        <v>0</v>
      </c>
      <c r="P65" s="236"/>
      <c r="Q65" s="235">
        <f>IF(P65=0,0,VLOOKUP(P65,Reinigungsturnus!$A$5:$C$20,3,FALSE)*O65/12)</f>
        <v>0</v>
      </c>
      <c r="R65" s="235">
        <f>IF(Q65=0,0,VLOOKUP(Q65,Reinigungsturnus!$A$5:$C$20,3,FALSE)*P65/12)</f>
        <v>0</v>
      </c>
      <c r="S65" s="235">
        <f>IF(R65=0,0,VLOOKUP(R65,Reinigungsturnus!$A$5:$C$20,3,FALSE)*Q65/12)</f>
        <v>0</v>
      </c>
    </row>
    <row r="66" spans="2:19" ht="29.1" customHeight="1" x14ac:dyDescent="0.2">
      <c r="B66" s="116">
        <v>56</v>
      </c>
      <c r="C66" s="218" t="s">
        <v>322</v>
      </c>
      <c r="D66" s="220" t="s">
        <v>395</v>
      </c>
      <c r="E66" s="120" t="s">
        <v>351</v>
      </c>
      <c r="F66" s="120"/>
      <c r="G66" s="120" t="s">
        <v>427</v>
      </c>
      <c r="H66" s="246">
        <v>28.73</v>
      </c>
      <c r="I66" s="234"/>
      <c r="J66" s="235">
        <f>IF(I66=0,0,VLOOKUP(I66,Reinigungsturnus!$A$5:$C$20,3,FALSE)*H66/12)</f>
        <v>0</v>
      </c>
      <c r="K66" s="236"/>
      <c r="L66" s="235">
        <f>IF(K66=0,0,VLOOKUP(K66,Reinigungsturnus!$A$5:$C$20,3,FALSE)*J66/12)</f>
        <v>0</v>
      </c>
      <c r="M66" s="235">
        <f>IF(L66=0,0,VLOOKUP(L66,Reinigungsturnus!$A$5:$C$20,3,FALSE)*K66/12)</f>
        <v>0</v>
      </c>
      <c r="N66" s="235">
        <f>IF(M66=0,0,VLOOKUP(M66,Reinigungsturnus!$A$5:$C$20,3,FALSE)*L66/12)</f>
        <v>0</v>
      </c>
      <c r="O66" s="235">
        <f>IF(N66=0,0,VLOOKUP(N66,Reinigungsturnus!$A$5:$C$20,3,FALSE)*M66/12)</f>
        <v>0</v>
      </c>
      <c r="P66" s="236"/>
      <c r="Q66" s="235">
        <f>IF(P66=0,0,VLOOKUP(P66,Reinigungsturnus!$A$5:$C$20,3,FALSE)*O66/12)</f>
        <v>0</v>
      </c>
      <c r="R66" s="235">
        <f>IF(Q66=0,0,VLOOKUP(Q66,Reinigungsturnus!$A$5:$C$20,3,FALSE)*P66/12)</f>
        <v>0</v>
      </c>
      <c r="S66" s="235">
        <f>IF(R66=0,0,VLOOKUP(R66,Reinigungsturnus!$A$5:$C$20,3,FALSE)*Q66/12)</f>
        <v>0</v>
      </c>
    </row>
    <row r="67" spans="2:19" ht="29.1" customHeight="1" x14ac:dyDescent="0.2">
      <c r="B67" s="116">
        <v>57</v>
      </c>
      <c r="C67" s="218" t="s">
        <v>322</v>
      </c>
      <c r="D67" s="220" t="s">
        <v>396</v>
      </c>
      <c r="E67" s="120" t="s">
        <v>351</v>
      </c>
      <c r="F67" s="120"/>
      <c r="G67" s="120" t="s">
        <v>427</v>
      </c>
      <c r="H67" s="246">
        <v>33.76</v>
      </c>
      <c r="I67" s="234"/>
      <c r="J67" s="235">
        <f>IF(I67=0,0,VLOOKUP(I67,Reinigungsturnus!$A$5:$C$20,3,FALSE)*H67/12)</f>
        <v>0</v>
      </c>
      <c r="K67" s="236"/>
      <c r="L67" s="235">
        <f>IF(K67=0,0,VLOOKUP(K67,Reinigungsturnus!$A$5:$C$20,3,FALSE)*J67/12)</f>
        <v>0</v>
      </c>
      <c r="M67" s="235">
        <f>IF(L67=0,0,VLOOKUP(L67,Reinigungsturnus!$A$5:$C$20,3,FALSE)*K67/12)</f>
        <v>0</v>
      </c>
      <c r="N67" s="235">
        <f>IF(M67=0,0,VLOOKUP(M67,Reinigungsturnus!$A$5:$C$20,3,FALSE)*L67/12)</f>
        <v>0</v>
      </c>
      <c r="O67" s="235">
        <f>IF(N67=0,0,VLOOKUP(N67,Reinigungsturnus!$A$5:$C$20,3,FALSE)*M67/12)</f>
        <v>0</v>
      </c>
      <c r="P67" s="236"/>
      <c r="Q67" s="235">
        <f>IF(P67=0,0,VLOOKUP(P67,Reinigungsturnus!$A$5:$C$20,3,FALSE)*O67/12)</f>
        <v>0</v>
      </c>
      <c r="R67" s="235">
        <f>IF(Q67=0,0,VLOOKUP(Q67,Reinigungsturnus!$A$5:$C$20,3,FALSE)*P67/12)</f>
        <v>0</v>
      </c>
      <c r="S67" s="235">
        <f>IF(R67=0,0,VLOOKUP(R67,Reinigungsturnus!$A$5:$C$20,3,FALSE)*Q67/12)</f>
        <v>0</v>
      </c>
    </row>
    <row r="68" spans="2:19" ht="29.1" customHeight="1" x14ac:dyDescent="0.2">
      <c r="B68" s="116">
        <v>58</v>
      </c>
      <c r="C68" s="218" t="s">
        <v>322</v>
      </c>
      <c r="D68" s="220" t="s">
        <v>397</v>
      </c>
      <c r="E68" s="120" t="s">
        <v>351</v>
      </c>
      <c r="F68" s="120"/>
      <c r="G68" s="120" t="s">
        <v>427</v>
      </c>
      <c r="H68" s="246">
        <v>17.440000000000001</v>
      </c>
      <c r="I68" s="234"/>
      <c r="J68" s="235">
        <f>IF(I68=0,0,VLOOKUP(I68,Reinigungsturnus!$A$5:$C$20,3,FALSE)*H68/12)</f>
        <v>0</v>
      </c>
      <c r="K68" s="236"/>
      <c r="L68" s="235">
        <f>IF(K68=0,0,VLOOKUP(K68,Reinigungsturnus!$A$5:$C$20,3,FALSE)*J68/12)</f>
        <v>0</v>
      </c>
      <c r="M68" s="235">
        <f>IF(L68=0,0,VLOOKUP(L68,Reinigungsturnus!$A$5:$C$20,3,FALSE)*K68/12)</f>
        <v>0</v>
      </c>
      <c r="N68" s="235">
        <f>IF(M68=0,0,VLOOKUP(M68,Reinigungsturnus!$A$5:$C$20,3,FALSE)*L68/12)</f>
        <v>0</v>
      </c>
      <c r="O68" s="235">
        <f>IF(N68=0,0,VLOOKUP(N68,Reinigungsturnus!$A$5:$C$20,3,FALSE)*M68/12)</f>
        <v>0</v>
      </c>
      <c r="P68" s="236"/>
      <c r="Q68" s="235">
        <f>IF(P68=0,0,VLOOKUP(P68,Reinigungsturnus!$A$5:$C$20,3,FALSE)*O68/12)</f>
        <v>0</v>
      </c>
      <c r="R68" s="235">
        <f>IF(Q68=0,0,VLOOKUP(Q68,Reinigungsturnus!$A$5:$C$20,3,FALSE)*P68/12)</f>
        <v>0</v>
      </c>
      <c r="S68" s="235">
        <f>IF(R68=0,0,VLOOKUP(R68,Reinigungsturnus!$A$5:$C$20,3,FALSE)*Q68/12)</f>
        <v>0</v>
      </c>
    </row>
    <row r="69" spans="2:19" ht="29.1" customHeight="1" x14ac:dyDescent="0.2">
      <c r="B69" s="116">
        <v>59</v>
      </c>
      <c r="C69" s="218" t="s">
        <v>322</v>
      </c>
      <c r="D69" s="220" t="s">
        <v>398</v>
      </c>
      <c r="E69" s="120" t="s">
        <v>351</v>
      </c>
      <c r="F69" s="120"/>
      <c r="G69" s="120" t="s">
        <v>427</v>
      </c>
      <c r="H69" s="246">
        <v>50.22</v>
      </c>
      <c r="I69" s="234"/>
      <c r="J69" s="235">
        <f>IF(I69=0,0,VLOOKUP(I69,Reinigungsturnus!$A$5:$C$20,3,FALSE)*H69/12)</f>
        <v>0</v>
      </c>
      <c r="K69" s="236"/>
      <c r="L69" s="235">
        <f>IF(K69=0,0,VLOOKUP(K69,Reinigungsturnus!$A$5:$C$20,3,FALSE)*J69/12)</f>
        <v>0</v>
      </c>
      <c r="M69" s="235">
        <f>IF(L69=0,0,VLOOKUP(L69,Reinigungsturnus!$A$5:$C$20,3,FALSE)*K69/12)</f>
        <v>0</v>
      </c>
      <c r="N69" s="235">
        <f>IF(M69=0,0,VLOOKUP(M69,Reinigungsturnus!$A$5:$C$20,3,FALSE)*L69/12)</f>
        <v>0</v>
      </c>
      <c r="O69" s="235">
        <f>IF(N69=0,0,VLOOKUP(N69,Reinigungsturnus!$A$5:$C$20,3,FALSE)*M69/12)</f>
        <v>0</v>
      </c>
      <c r="P69" s="236"/>
      <c r="Q69" s="235">
        <f>IF(P69=0,0,VLOOKUP(P69,Reinigungsturnus!$A$5:$C$20,3,FALSE)*O69/12)</f>
        <v>0</v>
      </c>
      <c r="R69" s="235">
        <f>IF(Q69=0,0,VLOOKUP(Q69,Reinigungsturnus!$A$5:$C$20,3,FALSE)*P69/12)</f>
        <v>0</v>
      </c>
      <c r="S69" s="235">
        <f>IF(R69=0,0,VLOOKUP(R69,Reinigungsturnus!$A$5:$C$20,3,FALSE)*Q69/12)</f>
        <v>0</v>
      </c>
    </row>
    <row r="70" spans="2:19" ht="29.1" customHeight="1" x14ac:dyDescent="0.2">
      <c r="B70" s="116">
        <v>60</v>
      </c>
      <c r="C70" s="218" t="s">
        <v>322</v>
      </c>
      <c r="D70" s="220" t="s">
        <v>402</v>
      </c>
      <c r="E70" s="120" t="s">
        <v>351</v>
      </c>
      <c r="F70" s="120"/>
      <c r="G70" s="120" t="s">
        <v>427</v>
      </c>
      <c r="H70" s="246">
        <v>202.54</v>
      </c>
      <c r="I70" s="234"/>
      <c r="J70" s="235">
        <f>IF(I70=0,0,VLOOKUP(I70,Reinigungsturnus!$A$5:$C$20,3,FALSE)*H70/12)</f>
        <v>0</v>
      </c>
      <c r="K70" s="236"/>
      <c r="L70" s="235">
        <f>IF(K70=0,0,VLOOKUP(K70,Reinigungsturnus!$A$5:$C$20,3,FALSE)*J70/12)</f>
        <v>0</v>
      </c>
      <c r="M70" s="235">
        <f>IF(L70=0,0,VLOOKUP(L70,Reinigungsturnus!$A$5:$C$20,3,FALSE)*K70/12)</f>
        <v>0</v>
      </c>
      <c r="N70" s="235">
        <f>IF(M70=0,0,VLOOKUP(M70,Reinigungsturnus!$A$5:$C$20,3,FALSE)*L70/12)</f>
        <v>0</v>
      </c>
      <c r="O70" s="235">
        <f>IF(N70=0,0,VLOOKUP(N70,Reinigungsturnus!$A$5:$C$20,3,FALSE)*M70/12)</f>
        <v>0</v>
      </c>
      <c r="P70" s="236"/>
      <c r="Q70" s="235">
        <f>IF(P70=0,0,VLOOKUP(P70,Reinigungsturnus!$A$5:$C$20,3,FALSE)*O70/12)</f>
        <v>0</v>
      </c>
      <c r="R70" s="235">
        <f>IF(Q70=0,0,VLOOKUP(Q70,Reinigungsturnus!$A$5:$C$20,3,FALSE)*P70/12)</f>
        <v>0</v>
      </c>
      <c r="S70" s="235">
        <f>IF(R70=0,0,VLOOKUP(R70,Reinigungsturnus!$A$5:$C$20,3,FALSE)*Q70/12)</f>
        <v>0</v>
      </c>
    </row>
    <row r="71" spans="2:19" ht="29.1" customHeight="1" x14ac:dyDescent="0.2">
      <c r="B71" s="116">
        <v>61</v>
      </c>
      <c r="C71" s="218" t="s">
        <v>322</v>
      </c>
      <c r="D71" s="220" t="s">
        <v>403</v>
      </c>
      <c r="E71" s="120" t="s">
        <v>351</v>
      </c>
      <c r="F71" s="120"/>
      <c r="G71" s="120" t="s">
        <v>427</v>
      </c>
      <c r="H71" s="246">
        <v>40.26</v>
      </c>
      <c r="I71" s="234"/>
      <c r="J71" s="235">
        <f>IF(I71=0,0,VLOOKUP(I71,Reinigungsturnus!$A$5:$C$20,3,FALSE)*H71/12)</f>
        <v>0</v>
      </c>
      <c r="K71" s="236"/>
      <c r="L71" s="235">
        <f>IF(K71=0,0,VLOOKUP(K71,Reinigungsturnus!$A$5:$C$20,3,FALSE)*J71/12)</f>
        <v>0</v>
      </c>
      <c r="M71" s="235">
        <f>IF(L71=0,0,VLOOKUP(L71,Reinigungsturnus!$A$5:$C$20,3,FALSE)*K71/12)</f>
        <v>0</v>
      </c>
      <c r="N71" s="235">
        <f>IF(M71=0,0,VLOOKUP(M71,Reinigungsturnus!$A$5:$C$20,3,FALSE)*L71/12)</f>
        <v>0</v>
      </c>
      <c r="O71" s="235">
        <f>IF(N71=0,0,VLOOKUP(N71,Reinigungsturnus!$A$5:$C$20,3,FALSE)*M71/12)</f>
        <v>0</v>
      </c>
      <c r="P71" s="236"/>
      <c r="Q71" s="235">
        <f>IF(P71=0,0,VLOOKUP(P71,Reinigungsturnus!$A$5:$C$20,3,FALSE)*O71/12)</f>
        <v>0</v>
      </c>
      <c r="R71" s="235">
        <f>IF(Q71=0,0,VLOOKUP(Q71,Reinigungsturnus!$A$5:$C$20,3,FALSE)*P71/12)</f>
        <v>0</v>
      </c>
      <c r="S71" s="235">
        <f>IF(R71=0,0,VLOOKUP(R71,Reinigungsturnus!$A$5:$C$20,3,FALSE)*Q71/12)</f>
        <v>0</v>
      </c>
    </row>
    <row r="72" spans="2:19" ht="29.1" customHeight="1" x14ac:dyDescent="0.2">
      <c r="B72" s="116">
        <v>62</v>
      </c>
      <c r="C72" s="218" t="s">
        <v>404</v>
      </c>
      <c r="D72" s="220" t="s">
        <v>414</v>
      </c>
      <c r="E72" s="120" t="s">
        <v>351</v>
      </c>
      <c r="F72" s="120"/>
      <c r="G72" s="120" t="s">
        <v>423</v>
      </c>
      <c r="H72" s="246">
        <v>5.52</v>
      </c>
      <c r="I72" s="234"/>
      <c r="J72" s="235">
        <f>IF(I72=0,0,VLOOKUP(I72,Reinigungsturnus!$A$5:$C$20,3,FALSE)*H72/12)</f>
        <v>0</v>
      </c>
      <c r="K72" s="236"/>
      <c r="L72" s="235">
        <f>IF(K72=0,0,VLOOKUP(K72,Reinigungsturnus!$A$5:$C$20,3,FALSE)*J72/12)</f>
        <v>0</v>
      </c>
      <c r="M72" s="235">
        <f>IF(L72=0,0,VLOOKUP(L72,Reinigungsturnus!$A$5:$C$20,3,FALSE)*K72/12)</f>
        <v>0</v>
      </c>
      <c r="N72" s="235">
        <f>IF(M72=0,0,VLOOKUP(M72,Reinigungsturnus!$A$5:$C$20,3,FALSE)*L72/12)</f>
        <v>0</v>
      </c>
      <c r="O72" s="235">
        <f>IF(N72=0,0,VLOOKUP(N72,Reinigungsturnus!$A$5:$C$20,3,FALSE)*M72/12)</f>
        <v>0</v>
      </c>
      <c r="P72" s="236"/>
      <c r="Q72" s="235">
        <f>IF(P72=0,0,VLOOKUP(P72,Reinigungsturnus!$A$5:$C$20,3,FALSE)*O72/12)</f>
        <v>0</v>
      </c>
      <c r="R72" s="235">
        <f>IF(Q72=0,0,VLOOKUP(Q72,Reinigungsturnus!$A$5:$C$20,3,FALSE)*P72/12)</f>
        <v>0</v>
      </c>
      <c r="S72" s="235">
        <f>IF(R72=0,0,VLOOKUP(R72,Reinigungsturnus!$A$5:$C$20,3,FALSE)*Q72/12)</f>
        <v>0</v>
      </c>
    </row>
    <row r="73" spans="2:19" ht="29.1" customHeight="1" x14ac:dyDescent="0.2">
      <c r="B73" s="116">
        <v>63</v>
      </c>
      <c r="C73" s="218" t="s">
        <v>349</v>
      </c>
      <c r="D73" s="220" t="s">
        <v>405</v>
      </c>
      <c r="E73" s="120" t="s">
        <v>351</v>
      </c>
      <c r="F73" s="120"/>
      <c r="G73" s="120" t="s">
        <v>427</v>
      </c>
      <c r="H73" s="246">
        <v>16.34</v>
      </c>
      <c r="I73" s="234"/>
      <c r="J73" s="235">
        <f>IF(I73=0,0,VLOOKUP(I73,Reinigungsturnus!$A$5:$C$20,3,FALSE)*H73/12)</f>
        <v>0</v>
      </c>
      <c r="K73" s="236"/>
      <c r="L73" s="235">
        <f>IF(K73=0,0,VLOOKUP(K73,Reinigungsturnus!$A$5:$C$20,3,FALSE)*J73/12)</f>
        <v>0</v>
      </c>
      <c r="M73" s="235">
        <f>IF(L73=0,0,VLOOKUP(L73,Reinigungsturnus!$A$5:$C$20,3,FALSE)*K73/12)</f>
        <v>0</v>
      </c>
      <c r="N73" s="235">
        <f>IF(M73=0,0,VLOOKUP(M73,Reinigungsturnus!$A$5:$C$20,3,FALSE)*L73/12)</f>
        <v>0</v>
      </c>
      <c r="O73" s="235">
        <f>IF(N73=0,0,VLOOKUP(N73,Reinigungsturnus!$A$5:$C$20,3,FALSE)*M73/12)</f>
        <v>0</v>
      </c>
      <c r="P73" s="236"/>
      <c r="Q73" s="235">
        <f>IF(P73=0,0,VLOOKUP(P73,Reinigungsturnus!$A$5:$C$20,3,FALSE)*O73/12)</f>
        <v>0</v>
      </c>
      <c r="R73" s="235">
        <f>IF(Q73=0,0,VLOOKUP(Q73,Reinigungsturnus!$A$5:$C$20,3,FALSE)*P73/12)</f>
        <v>0</v>
      </c>
      <c r="S73" s="235">
        <f>IF(R73=0,0,VLOOKUP(R73,Reinigungsturnus!$A$5:$C$20,3,FALSE)*Q73/12)</f>
        <v>0</v>
      </c>
    </row>
    <row r="74" spans="2:19" ht="29.1" customHeight="1" x14ac:dyDescent="0.2">
      <c r="B74" s="116">
        <v>64</v>
      </c>
      <c r="C74" s="218" t="s">
        <v>406</v>
      </c>
      <c r="D74" s="220" t="s">
        <v>407</v>
      </c>
      <c r="E74" s="120" t="s">
        <v>351</v>
      </c>
      <c r="F74" s="120"/>
      <c r="G74" s="120" t="s">
        <v>427</v>
      </c>
      <c r="H74" s="246">
        <v>25.28</v>
      </c>
      <c r="I74" s="234"/>
      <c r="J74" s="235">
        <f>IF(I74=0,0,VLOOKUP(I74,Reinigungsturnus!$A$5:$C$20,3,FALSE)*H74/12)</f>
        <v>0</v>
      </c>
      <c r="K74" s="236"/>
      <c r="L74" s="235">
        <f>IF(K74=0,0,VLOOKUP(K74,Reinigungsturnus!$A$5:$C$20,3,FALSE)*J74/12)</f>
        <v>0</v>
      </c>
      <c r="M74" s="235">
        <f>IF(L74=0,0,VLOOKUP(L74,Reinigungsturnus!$A$5:$C$20,3,FALSE)*K74/12)</f>
        <v>0</v>
      </c>
      <c r="N74" s="235">
        <f>IF(M74=0,0,VLOOKUP(M74,Reinigungsturnus!$A$5:$C$20,3,FALSE)*L74/12)</f>
        <v>0</v>
      </c>
      <c r="O74" s="235">
        <f>IF(N74=0,0,VLOOKUP(N74,Reinigungsturnus!$A$5:$C$20,3,FALSE)*M74/12)</f>
        <v>0</v>
      </c>
      <c r="P74" s="236"/>
      <c r="Q74" s="235">
        <f>IF(P74=0,0,VLOOKUP(P74,Reinigungsturnus!$A$5:$C$20,3,FALSE)*O74/12)</f>
        <v>0</v>
      </c>
      <c r="R74" s="235">
        <f>IF(Q74=0,0,VLOOKUP(Q74,Reinigungsturnus!$A$5:$C$20,3,FALSE)*P74/12)</f>
        <v>0</v>
      </c>
      <c r="S74" s="235">
        <f>IF(R74=0,0,VLOOKUP(R74,Reinigungsturnus!$A$5:$C$20,3,FALSE)*Q74/12)</f>
        <v>0</v>
      </c>
    </row>
    <row r="75" spans="2:19" ht="29.1" customHeight="1" x14ac:dyDescent="0.2">
      <c r="B75" s="116">
        <v>65</v>
      </c>
      <c r="C75" s="218" t="s">
        <v>406</v>
      </c>
      <c r="D75" s="220" t="s">
        <v>408</v>
      </c>
      <c r="E75" s="120" t="s">
        <v>351</v>
      </c>
      <c r="F75" s="120"/>
      <c r="G75" s="120" t="s">
        <v>427</v>
      </c>
      <c r="H75" s="246">
        <v>116.99</v>
      </c>
      <c r="I75" s="234"/>
      <c r="J75" s="235">
        <f>IF(I75=0,0,VLOOKUP(I75,Reinigungsturnus!$A$5:$C$20,3,FALSE)*H75/12)</f>
        <v>0</v>
      </c>
      <c r="K75" s="236"/>
      <c r="L75" s="235">
        <f>IF(K75=0,0,VLOOKUP(K75,Reinigungsturnus!$A$5:$C$20,3,FALSE)*J75/12)</f>
        <v>0</v>
      </c>
      <c r="M75" s="235">
        <f>IF(L75=0,0,VLOOKUP(L75,Reinigungsturnus!$A$5:$C$20,3,FALSE)*K75/12)</f>
        <v>0</v>
      </c>
      <c r="N75" s="235">
        <f>IF(M75=0,0,VLOOKUP(M75,Reinigungsturnus!$A$5:$C$20,3,FALSE)*L75/12)</f>
        <v>0</v>
      </c>
      <c r="O75" s="235">
        <f>IF(N75=0,0,VLOOKUP(N75,Reinigungsturnus!$A$5:$C$20,3,FALSE)*M75/12)</f>
        <v>0</v>
      </c>
      <c r="P75" s="236"/>
      <c r="Q75" s="235">
        <f>IF(P75=0,0,VLOOKUP(P75,Reinigungsturnus!$A$5:$C$20,3,FALSE)*O75/12)</f>
        <v>0</v>
      </c>
      <c r="R75" s="235">
        <f>IF(Q75=0,0,VLOOKUP(Q75,Reinigungsturnus!$A$5:$C$20,3,FALSE)*P75/12)</f>
        <v>0</v>
      </c>
      <c r="S75" s="235">
        <f>IF(R75=0,0,VLOOKUP(R75,Reinigungsturnus!$A$5:$C$20,3,FALSE)*Q75/12)</f>
        <v>0</v>
      </c>
    </row>
    <row r="76" spans="2:19" ht="29.1" customHeight="1" x14ac:dyDescent="0.2">
      <c r="B76" s="116">
        <v>66</v>
      </c>
      <c r="C76" s="218" t="s">
        <v>409</v>
      </c>
      <c r="D76" s="220" t="s">
        <v>410</v>
      </c>
      <c r="E76" s="120" t="s">
        <v>351</v>
      </c>
      <c r="F76" s="120"/>
      <c r="G76" s="120" t="s">
        <v>427</v>
      </c>
      <c r="H76" s="246">
        <v>44.51</v>
      </c>
      <c r="I76" s="234"/>
      <c r="J76" s="235">
        <f>IF(I76=0,0,VLOOKUP(I76,Reinigungsturnus!$A$5:$C$20,3,FALSE)*H76/12)</f>
        <v>0</v>
      </c>
      <c r="K76" s="236"/>
      <c r="L76" s="235">
        <f>IF(K76=0,0,VLOOKUP(K76,Reinigungsturnus!$A$5:$C$20,3,FALSE)*J76/12)</f>
        <v>0</v>
      </c>
      <c r="M76" s="235">
        <f>IF(L76=0,0,VLOOKUP(L76,Reinigungsturnus!$A$5:$C$20,3,FALSE)*K76/12)</f>
        <v>0</v>
      </c>
      <c r="N76" s="235">
        <f>IF(M76=0,0,VLOOKUP(M76,Reinigungsturnus!$A$5:$C$20,3,FALSE)*L76/12)</f>
        <v>0</v>
      </c>
      <c r="O76" s="235">
        <f>IF(N76=0,0,VLOOKUP(N76,Reinigungsturnus!$A$5:$C$20,3,FALSE)*M76/12)</f>
        <v>0</v>
      </c>
      <c r="P76" s="236"/>
      <c r="Q76" s="235">
        <f>IF(P76=0,0,VLOOKUP(P76,Reinigungsturnus!$A$5:$C$20,3,FALSE)*O76/12)</f>
        <v>0</v>
      </c>
      <c r="R76" s="235">
        <f>IF(Q76=0,0,VLOOKUP(Q76,Reinigungsturnus!$A$5:$C$20,3,FALSE)*P76/12)</f>
        <v>0</v>
      </c>
      <c r="S76" s="235">
        <f>IF(R76=0,0,VLOOKUP(R76,Reinigungsturnus!$A$5:$C$20,3,FALSE)*Q76/12)</f>
        <v>0</v>
      </c>
    </row>
    <row r="77" spans="2:19" ht="29.1" customHeight="1" x14ac:dyDescent="0.2">
      <c r="B77" s="116">
        <v>67</v>
      </c>
      <c r="C77" s="218" t="s">
        <v>409</v>
      </c>
      <c r="D77" s="220" t="s">
        <v>411</v>
      </c>
      <c r="E77" s="120" t="s">
        <v>351</v>
      </c>
      <c r="F77" s="120"/>
      <c r="G77" s="120" t="s">
        <v>427</v>
      </c>
      <c r="H77" s="246">
        <v>27.45</v>
      </c>
      <c r="I77" s="234"/>
      <c r="J77" s="235">
        <f>IF(I77=0,0,VLOOKUP(I77,Reinigungsturnus!$A$5:$C$20,3,FALSE)*H77/12)</f>
        <v>0</v>
      </c>
      <c r="K77" s="236"/>
      <c r="L77" s="235">
        <f>IF(K77=0,0,VLOOKUP(K77,Reinigungsturnus!$A$5:$C$20,3,FALSE)*J77/12)</f>
        <v>0</v>
      </c>
      <c r="M77" s="235">
        <f>IF(L77=0,0,VLOOKUP(L77,Reinigungsturnus!$A$5:$C$20,3,FALSE)*K77/12)</f>
        <v>0</v>
      </c>
      <c r="N77" s="235">
        <f>IF(M77=0,0,VLOOKUP(M77,Reinigungsturnus!$A$5:$C$20,3,FALSE)*L77/12)</f>
        <v>0</v>
      </c>
      <c r="O77" s="235">
        <f>IF(N77=0,0,VLOOKUP(N77,Reinigungsturnus!$A$5:$C$20,3,FALSE)*M77/12)</f>
        <v>0</v>
      </c>
      <c r="P77" s="236"/>
      <c r="Q77" s="235">
        <f>IF(P77=0,0,VLOOKUP(P77,Reinigungsturnus!$A$5:$C$20,3,FALSE)*O77/12)</f>
        <v>0</v>
      </c>
      <c r="R77" s="235">
        <f>IF(Q77=0,0,VLOOKUP(Q77,Reinigungsturnus!$A$5:$C$20,3,FALSE)*P77/12)</f>
        <v>0</v>
      </c>
      <c r="S77" s="235">
        <f>IF(R77=0,0,VLOOKUP(R77,Reinigungsturnus!$A$5:$C$20,3,FALSE)*Q77/12)</f>
        <v>0</v>
      </c>
    </row>
    <row r="78" spans="2:19" ht="29.1" customHeight="1" x14ac:dyDescent="0.2">
      <c r="B78" s="116">
        <v>68</v>
      </c>
      <c r="C78" s="218" t="s">
        <v>409</v>
      </c>
      <c r="D78" s="220" t="s">
        <v>412</v>
      </c>
      <c r="E78" s="120" t="s">
        <v>351</v>
      </c>
      <c r="F78" s="120"/>
      <c r="G78" s="120" t="s">
        <v>427</v>
      </c>
      <c r="H78" s="246">
        <v>26.02</v>
      </c>
      <c r="I78" s="234"/>
      <c r="J78" s="235">
        <f>IF(I78=0,0,VLOOKUP(I78,Reinigungsturnus!$A$5:$C$20,3,FALSE)*H78/12)</f>
        <v>0</v>
      </c>
      <c r="K78" s="236"/>
      <c r="L78" s="235">
        <f>IF(K78=0,0,VLOOKUP(K78,Reinigungsturnus!$A$5:$C$20,3,FALSE)*J78/12)</f>
        <v>0</v>
      </c>
      <c r="M78" s="235">
        <f>IF(L78=0,0,VLOOKUP(L78,Reinigungsturnus!$A$5:$C$20,3,FALSE)*K78/12)</f>
        <v>0</v>
      </c>
      <c r="N78" s="235">
        <f>IF(M78=0,0,VLOOKUP(M78,Reinigungsturnus!$A$5:$C$20,3,FALSE)*L78/12)</f>
        <v>0</v>
      </c>
      <c r="O78" s="235">
        <f>IF(N78=0,0,VLOOKUP(N78,Reinigungsturnus!$A$5:$C$20,3,FALSE)*M78/12)</f>
        <v>0</v>
      </c>
      <c r="P78" s="236"/>
      <c r="Q78" s="235">
        <f>IF(P78=0,0,VLOOKUP(P78,Reinigungsturnus!$A$5:$C$20,3,FALSE)*O78/12)</f>
        <v>0</v>
      </c>
      <c r="R78" s="235">
        <f>IF(Q78=0,0,VLOOKUP(Q78,Reinigungsturnus!$A$5:$C$20,3,FALSE)*P78/12)</f>
        <v>0</v>
      </c>
      <c r="S78" s="235">
        <f>IF(R78=0,0,VLOOKUP(R78,Reinigungsturnus!$A$5:$C$20,3,FALSE)*Q78/12)</f>
        <v>0</v>
      </c>
    </row>
    <row r="79" spans="2:19" ht="29.1" customHeight="1" x14ac:dyDescent="0.2">
      <c r="B79" s="116">
        <v>69</v>
      </c>
      <c r="C79" s="218" t="s">
        <v>409</v>
      </c>
      <c r="D79" s="220" t="s">
        <v>413</v>
      </c>
      <c r="E79" s="120" t="s">
        <v>351</v>
      </c>
      <c r="F79" s="120"/>
      <c r="G79" s="120" t="s">
        <v>427</v>
      </c>
      <c r="H79" s="246">
        <v>35.31</v>
      </c>
      <c r="I79" s="234"/>
      <c r="J79" s="235">
        <f>IF(I79=0,0,VLOOKUP(I79,Reinigungsturnus!$A$5:$C$20,3,FALSE)*H79/12)</f>
        <v>0</v>
      </c>
      <c r="K79" s="236"/>
      <c r="L79" s="235">
        <f>IF(K79=0,0,VLOOKUP(K79,Reinigungsturnus!$A$5:$C$20,3,FALSE)*J79/12)</f>
        <v>0</v>
      </c>
      <c r="M79" s="235">
        <f>IF(L79=0,0,VLOOKUP(L79,Reinigungsturnus!$A$5:$C$20,3,FALSE)*K79/12)</f>
        <v>0</v>
      </c>
      <c r="N79" s="235">
        <f>IF(M79=0,0,VLOOKUP(M79,Reinigungsturnus!$A$5:$C$20,3,FALSE)*L79/12)</f>
        <v>0</v>
      </c>
      <c r="O79" s="235">
        <f>IF(N79=0,0,VLOOKUP(N79,Reinigungsturnus!$A$5:$C$20,3,FALSE)*M79/12)</f>
        <v>0</v>
      </c>
      <c r="P79" s="236"/>
      <c r="Q79" s="235">
        <f>IF(P79=0,0,VLOOKUP(P79,Reinigungsturnus!$A$5:$C$20,3,FALSE)*O79/12)</f>
        <v>0</v>
      </c>
      <c r="R79" s="235">
        <f>IF(Q79=0,0,VLOOKUP(Q79,Reinigungsturnus!$A$5:$C$20,3,FALSE)*P79/12)</f>
        <v>0</v>
      </c>
      <c r="S79" s="235">
        <f>IF(R79=0,0,VLOOKUP(R79,Reinigungsturnus!$A$5:$C$20,3,FALSE)*Q79/12)</f>
        <v>0</v>
      </c>
    </row>
    <row r="80" spans="2:19" ht="54" customHeight="1" x14ac:dyDescent="0.2">
      <c r="B80" s="116">
        <v>70</v>
      </c>
      <c r="C80" s="218" t="s">
        <v>322</v>
      </c>
      <c r="D80" s="220" t="s">
        <v>415</v>
      </c>
      <c r="E80" s="120" t="s">
        <v>352</v>
      </c>
      <c r="F80" s="120"/>
      <c r="G80" s="120" t="s">
        <v>441</v>
      </c>
      <c r="H80" s="246">
        <v>117.38</v>
      </c>
      <c r="I80" s="234"/>
      <c r="J80" s="235">
        <f>IF(I80=0,0,VLOOKUP(I80,Reinigungsturnus!$A$5:$C$20,3,FALSE)*H80/12)</f>
        <v>0</v>
      </c>
      <c r="K80" s="236"/>
      <c r="L80" s="235">
        <f>IF(K80=0,0,VLOOKUP(K80,Reinigungsturnus!$A$5:$C$20,3,FALSE)*J80/12)</f>
        <v>0</v>
      </c>
      <c r="M80" s="235">
        <f>IF(L80=0,0,VLOOKUP(L80,Reinigungsturnus!$A$5:$C$20,3,FALSE)*K80/12)</f>
        <v>0</v>
      </c>
      <c r="N80" s="235">
        <f>IF(M80=0,0,VLOOKUP(M80,Reinigungsturnus!$A$5:$C$20,3,FALSE)*L80/12)</f>
        <v>0</v>
      </c>
      <c r="O80" s="235">
        <f>IF(N80=0,0,VLOOKUP(N80,Reinigungsturnus!$A$5:$C$20,3,FALSE)*M80/12)</f>
        <v>0</v>
      </c>
      <c r="P80" s="236"/>
      <c r="Q80" s="235">
        <f>IF(P80=0,0,VLOOKUP(P80,Reinigungsturnus!$A$5:$C$20,3,FALSE)*O80/12)</f>
        <v>0</v>
      </c>
      <c r="R80" s="235">
        <f>IF(Q80=0,0,VLOOKUP(Q80,Reinigungsturnus!$A$5:$C$20,3,FALSE)*P80/12)</f>
        <v>0</v>
      </c>
      <c r="S80" s="235">
        <f>IF(R80=0,0,VLOOKUP(R80,Reinigungsturnus!$A$5:$C$20,3,FALSE)*Q80/12)</f>
        <v>0</v>
      </c>
    </row>
    <row r="81" spans="2:19" ht="29.1" customHeight="1" x14ac:dyDescent="0.2">
      <c r="B81" s="116">
        <v>71</v>
      </c>
      <c r="C81" s="218" t="s">
        <v>416</v>
      </c>
      <c r="D81" s="220" t="s">
        <v>417</v>
      </c>
      <c r="E81" s="120" t="s">
        <v>352</v>
      </c>
      <c r="F81" s="120"/>
      <c r="G81" s="120" t="s">
        <v>427</v>
      </c>
      <c r="H81" s="246">
        <v>72.22</v>
      </c>
      <c r="I81" s="234"/>
      <c r="J81" s="235">
        <f>IF(I81=0,0,VLOOKUP(I81,Reinigungsturnus!$A$5:$C$20,3,FALSE)*H81/12)</f>
        <v>0</v>
      </c>
      <c r="K81" s="236"/>
      <c r="L81" s="235">
        <f>IF(K81=0,0,VLOOKUP(K81,Reinigungsturnus!$A$5:$C$20,3,FALSE)*J81/12)</f>
        <v>0</v>
      </c>
      <c r="M81" s="235">
        <f>IF(L81=0,0,VLOOKUP(L81,Reinigungsturnus!$A$5:$C$20,3,FALSE)*K81/12)</f>
        <v>0</v>
      </c>
      <c r="N81" s="235">
        <f>IF(M81=0,0,VLOOKUP(M81,Reinigungsturnus!$A$5:$C$20,3,FALSE)*L81/12)</f>
        <v>0</v>
      </c>
      <c r="O81" s="235">
        <f>IF(N81=0,0,VLOOKUP(N81,Reinigungsturnus!$A$5:$C$20,3,FALSE)*M81/12)</f>
        <v>0</v>
      </c>
      <c r="P81" s="236"/>
      <c r="Q81" s="235">
        <f>IF(P81=0,0,VLOOKUP(P81,Reinigungsturnus!$A$5:$C$20,3,FALSE)*O81/12)</f>
        <v>0</v>
      </c>
      <c r="R81" s="235">
        <f>IF(Q81=0,0,VLOOKUP(Q81,Reinigungsturnus!$A$5:$C$20,3,FALSE)*P81/12)</f>
        <v>0</v>
      </c>
      <c r="S81" s="235">
        <f>IF(R81=0,0,VLOOKUP(R81,Reinigungsturnus!$A$5:$C$20,3,FALSE)*Q81/12)</f>
        <v>0</v>
      </c>
    </row>
    <row r="82" spans="2:19" ht="29.1" customHeight="1" x14ac:dyDescent="0.2">
      <c r="B82" s="116">
        <v>72</v>
      </c>
      <c r="C82" s="218" t="s">
        <v>416</v>
      </c>
      <c r="D82" s="220" t="s">
        <v>418</v>
      </c>
      <c r="E82" s="120" t="s">
        <v>352</v>
      </c>
      <c r="F82" s="120"/>
      <c r="G82" s="120" t="s">
        <v>427</v>
      </c>
      <c r="H82" s="246">
        <v>76.47</v>
      </c>
      <c r="I82" s="234"/>
      <c r="J82" s="235">
        <f>IF(I82=0,0,VLOOKUP(I82,Reinigungsturnus!$A$5:$C$20,3,FALSE)*H82/12)</f>
        <v>0</v>
      </c>
      <c r="K82" s="236"/>
      <c r="L82" s="235">
        <f>IF(K82=0,0,VLOOKUP(K82,Reinigungsturnus!$A$5:$C$20,3,FALSE)*J82/12)</f>
        <v>0</v>
      </c>
      <c r="M82" s="235">
        <f>IF(L82=0,0,VLOOKUP(L82,Reinigungsturnus!$A$5:$C$20,3,FALSE)*K82/12)</f>
        <v>0</v>
      </c>
      <c r="N82" s="235">
        <f>IF(M82=0,0,VLOOKUP(M82,Reinigungsturnus!$A$5:$C$20,3,FALSE)*L82/12)</f>
        <v>0</v>
      </c>
      <c r="O82" s="235">
        <f>IF(N82=0,0,VLOOKUP(N82,Reinigungsturnus!$A$5:$C$20,3,FALSE)*M82/12)</f>
        <v>0</v>
      </c>
      <c r="P82" s="236"/>
      <c r="Q82" s="235">
        <f>IF(P82=0,0,VLOOKUP(P82,Reinigungsturnus!$A$5:$C$20,3,FALSE)*O82/12)</f>
        <v>0</v>
      </c>
      <c r="R82" s="235">
        <f>IF(Q82=0,0,VLOOKUP(Q82,Reinigungsturnus!$A$5:$C$20,3,FALSE)*P82/12)</f>
        <v>0</v>
      </c>
      <c r="S82" s="235">
        <f>IF(R82=0,0,VLOOKUP(R82,Reinigungsturnus!$A$5:$C$20,3,FALSE)*Q82/12)</f>
        <v>0</v>
      </c>
    </row>
    <row r="83" spans="2:19" ht="29.1" customHeight="1" x14ac:dyDescent="0.2">
      <c r="B83" s="116">
        <v>73</v>
      </c>
      <c r="C83" s="218" t="s">
        <v>349</v>
      </c>
      <c r="D83" s="220" t="s">
        <v>419</v>
      </c>
      <c r="E83" s="120" t="s">
        <v>352</v>
      </c>
      <c r="F83" s="120"/>
      <c r="G83" s="120" t="s">
        <v>427</v>
      </c>
      <c r="H83" s="246">
        <v>11.73</v>
      </c>
      <c r="I83" s="234"/>
      <c r="J83" s="235">
        <f>IF(I83=0,0,VLOOKUP(I83,Reinigungsturnus!$A$5:$C$20,3,FALSE)*H83/12)</f>
        <v>0</v>
      </c>
      <c r="K83" s="236"/>
      <c r="L83" s="235">
        <f>IF(K83=0,0,VLOOKUP(K83,Reinigungsturnus!$A$5:$C$20,3,FALSE)*J83/12)</f>
        <v>0</v>
      </c>
      <c r="M83" s="235">
        <f>IF(L83=0,0,VLOOKUP(L83,Reinigungsturnus!$A$5:$C$20,3,FALSE)*K83/12)</f>
        <v>0</v>
      </c>
      <c r="N83" s="235">
        <f>IF(M83=0,0,VLOOKUP(M83,Reinigungsturnus!$A$5:$C$20,3,FALSE)*L83/12)</f>
        <v>0</v>
      </c>
      <c r="O83" s="235">
        <f>IF(N83=0,0,VLOOKUP(N83,Reinigungsturnus!$A$5:$C$20,3,FALSE)*M83/12)</f>
        <v>0</v>
      </c>
      <c r="P83" s="236"/>
      <c r="Q83" s="235">
        <f>IF(P83=0,0,VLOOKUP(P83,Reinigungsturnus!$A$5:$C$20,3,FALSE)*O83/12)</f>
        <v>0</v>
      </c>
      <c r="R83" s="235">
        <f>IF(Q83=0,0,VLOOKUP(Q83,Reinigungsturnus!$A$5:$C$20,3,FALSE)*P83/12)</f>
        <v>0</v>
      </c>
      <c r="S83" s="235">
        <f>IF(R83=0,0,VLOOKUP(R83,Reinigungsturnus!$A$5:$C$20,3,FALSE)*Q83/12)</f>
        <v>0</v>
      </c>
    </row>
    <row r="84" spans="2:19" ht="29.1" customHeight="1" x14ac:dyDescent="0.2">
      <c r="B84" s="116"/>
      <c r="C84" s="231" t="s">
        <v>421</v>
      </c>
      <c r="D84" s="215"/>
      <c r="E84" s="215"/>
      <c r="F84" s="215"/>
      <c r="G84" s="215"/>
      <c r="H84" s="247"/>
      <c r="I84" s="234"/>
      <c r="J84" s="235">
        <f>IF(I84=0,0,VLOOKUP(I84,Reinigungsturnus!$A$5:$C$20,3,FALSE)*H84/12)</f>
        <v>0</v>
      </c>
      <c r="K84" s="236"/>
      <c r="L84" s="235">
        <f>IF(K84=0,0,VLOOKUP(K84,Reinigungsturnus!$A$5:$C$20,3,FALSE)*J84/12)</f>
        <v>0</v>
      </c>
      <c r="M84" s="235">
        <f>IF(L84=0,0,VLOOKUP(L84,Reinigungsturnus!$A$5:$C$20,3,FALSE)*K84/12)</f>
        <v>0</v>
      </c>
      <c r="N84" s="235">
        <f>IF(M84=0,0,VLOOKUP(M84,Reinigungsturnus!$A$5:$C$20,3,FALSE)*L84/12)</f>
        <v>0</v>
      </c>
      <c r="O84" s="235">
        <f>IF(N84=0,0,VLOOKUP(N84,Reinigungsturnus!$A$5:$C$20,3,FALSE)*M84/12)</f>
        <v>0</v>
      </c>
      <c r="P84" s="236"/>
      <c r="Q84" s="235">
        <f>IF(P84=0,0,VLOOKUP(P84,Reinigungsturnus!$A$5:$C$20,3,FALSE)*O84/12)</f>
        <v>0</v>
      </c>
      <c r="R84" s="235">
        <f>IF(Q84=0,0,VLOOKUP(Q84,Reinigungsturnus!$A$5:$C$20,3,FALSE)*P84/12)</f>
        <v>0</v>
      </c>
      <c r="S84" s="235">
        <f>IF(R84=0,0,VLOOKUP(R84,Reinigungsturnus!$A$5:$C$20,3,FALSE)*Q84/12)</f>
        <v>0</v>
      </c>
    </row>
    <row r="85" spans="2:19" ht="29.1" customHeight="1" x14ac:dyDescent="0.2">
      <c r="B85" s="116">
        <v>74</v>
      </c>
      <c r="C85" s="222" t="s">
        <v>422</v>
      </c>
      <c r="D85" s="215"/>
      <c r="E85" s="215" t="s">
        <v>343</v>
      </c>
      <c r="F85" s="215"/>
      <c r="G85" s="215" t="s">
        <v>429</v>
      </c>
      <c r="H85" s="247">
        <v>633</v>
      </c>
      <c r="I85" s="234"/>
      <c r="J85" s="235">
        <f>IF(I85=0,0,VLOOKUP(I85,Reinigungsturnus!$A$5:$C$20,3,FALSE)*H85/12)</f>
        <v>0</v>
      </c>
      <c r="K85" s="236"/>
      <c r="L85" s="235">
        <f>IF(K85=0,0,VLOOKUP(K85,Reinigungsturnus!$A$5:$C$20,3,FALSE)*J85/12)</f>
        <v>0</v>
      </c>
      <c r="M85" s="235">
        <f>IF(L85=0,0,VLOOKUP(L85,Reinigungsturnus!$A$5:$C$20,3,FALSE)*K85/12)</f>
        <v>0</v>
      </c>
      <c r="N85" s="235">
        <f>IF(M85=0,0,VLOOKUP(M85,Reinigungsturnus!$A$5:$C$20,3,FALSE)*L85/12)</f>
        <v>0</v>
      </c>
      <c r="O85" s="235">
        <f>IF(N85=0,0,VLOOKUP(N85,Reinigungsturnus!$A$5:$C$20,3,FALSE)*M85/12)</f>
        <v>0</v>
      </c>
      <c r="P85" s="236"/>
      <c r="Q85" s="235">
        <f>IF(P85=0,0,VLOOKUP(P85,Reinigungsturnus!$A$5:$C$20,3,FALSE)*O85/12)</f>
        <v>0</v>
      </c>
      <c r="R85" s="235">
        <f>IF(Q85=0,0,VLOOKUP(Q85,Reinigungsturnus!$A$5:$C$20,3,FALSE)*P85/12)</f>
        <v>0</v>
      </c>
      <c r="S85" s="235">
        <f>IF(R85=0,0,VLOOKUP(R85,Reinigungsturnus!$A$5:$C$20,3,FALSE)*Q85/12)</f>
        <v>0</v>
      </c>
    </row>
    <row r="86" spans="2:19" ht="26.1" customHeight="1" x14ac:dyDescent="0.2">
      <c r="B86" s="99" t="s">
        <v>191</v>
      </c>
      <c r="C86" s="90"/>
      <c r="D86" s="90"/>
      <c r="E86" s="90"/>
      <c r="F86" s="90"/>
      <c r="G86" s="90">
        <f>SUM(G10:G83)</f>
        <v>0</v>
      </c>
      <c r="H86" s="248"/>
      <c r="I86" s="90"/>
      <c r="J86" s="115"/>
      <c r="K86" s="115"/>
      <c r="L86" s="113">
        <f>SUM(L10:L85)</f>
        <v>0</v>
      </c>
      <c r="M86" s="114">
        <f>SUM(M10:M85)</f>
        <v>0</v>
      </c>
      <c r="N86" s="114">
        <f>SUM(N10:N85)</f>
        <v>0</v>
      </c>
      <c r="O86" s="112"/>
      <c r="P86" s="112"/>
      <c r="Q86" s="113">
        <f>SUM(Q10:Q85)</f>
        <v>0</v>
      </c>
      <c r="R86" s="114">
        <f>SUM(R10:R85)</f>
        <v>0</v>
      </c>
      <c r="S86" s="112"/>
    </row>
    <row r="88" spans="2:19" ht="26.1" customHeight="1" x14ac:dyDescent="0.2">
      <c r="B88" s="221"/>
      <c r="C88" s="117"/>
    </row>
  </sheetData>
  <mergeCells count="3">
    <mergeCell ref="H6:I6"/>
    <mergeCell ref="K7:O7"/>
    <mergeCell ref="P7:S7"/>
  </mergeCells>
  <pageMargins left="0.59055118110236204" right="0.196850393700787" top="0.98425196850393704" bottom="0.98425196850393704" header="0.511811023622047" footer="0.511811023622047"/>
  <pageSetup paperSize="9" scale="40" orientation="landscape" r:id="rId1"/>
  <headerFooter alignWithMargins="0">
    <oddHeader>&amp;R&amp;D</oddHeader>
    <oddFooter>&amp;C&amp;"Tahoma,Standard"&amp;A&amp;R&amp;"Tahoma,Standard"&amp;P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8</vt:i4>
      </vt:variant>
    </vt:vector>
  </HeadingPairs>
  <TitlesOfParts>
    <vt:vector size="18" baseType="lpstr">
      <vt:lpstr>Anleitung</vt:lpstr>
      <vt:lpstr>Reinigungsturnus</vt:lpstr>
      <vt:lpstr>LV öffentliche Einrichtungen</vt:lpstr>
      <vt:lpstr>LV - Grundreinigung</vt:lpstr>
      <vt:lpstr>Besonderheiten</vt:lpstr>
      <vt:lpstr>SVS UR</vt:lpstr>
      <vt:lpstr>SVS GR</vt:lpstr>
      <vt:lpstr>UHR Sommer und GR</vt:lpstr>
      <vt:lpstr>UHR Winter</vt:lpstr>
      <vt:lpstr>Preisblatt </vt:lpstr>
      <vt:lpstr>'SVS GR'!Druckbereich</vt:lpstr>
      <vt:lpstr>'SVS UR'!Druckbereich</vt:lpstr>
      <vt:lpstr>'LV - Grundreinigung'!Drucktitel</vt:lpstr>
      <vt:lpstr>'LV öffentliche Einrichtungen'!Drucktitel</vt:lpstr>
      <vt:lpstr>'SVS UR'!Drucktitel</vt:lpstr>
      <vt:lpstr>'UHR Sommer und GR'!Drucktitel</vt:lpstr>
      <vt:lpstr>'UHR Winter'!Drucktitel</vt:lpstr>
      <vt:lpstr>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2026-01-22T13:33:45Z</cp:lastPrinted>
  <dcterms:created xsi:type="dcterms:W3CDTF">2006-01-25T13:28:40Z</dcterms:created>
  <dcterms:modified xsi:type="dcterms:W3CDTF">2026-01-29T13:03:15Z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79058688</vt:i4>
  </property>
  <property fmtid="{D5CDD505-2E9C-101B-9397-08002B2CF9AE}" pid="3" name="_NewReviewCycle">
    <vt:lpwstr/>
  </property>
  <property fmtid="{D5CDD505-2E9C-101B-9397-08002B2CF9AE}" pid="4" name="_EmailSubject">
    <vt:lpwstr>Ausschreibungsunterlagen Mittelschule Weißenburg</vt:lpwstr>
  </property>
  <property fmtid="{D5CDD505-2E9C-101B-9397-08002B2CF9AE}" pid="5" name="_AuthorEmail">
    <vt:lpwstr>hauptverwaltung@weissenburg.de</vt:lpwstr>
  </property>
  <property fmtid="{D5CDD505-2E9C-101B-9397-08002B2CF9AE}" pid="6" name="_AuthorEmailDisplayName">
    <vt:lpwstr>Hauptverwaltung Stadt Weißenburg i. Bay.</vt:lpwstr>
  </property>
  <property fmtid="{D5CDD505-2E9C-101B-9397-08002B2CF9AE}" pid="7" name="_PreviousAdHocReviewCycleID">
    <vt:i4>-1912596163</vt:i4>
  </property>
  <property fmtid="{D5CDD505-2E9C-101B-9397-08002B2CF9AE}" pid="8" name="_ReviewingToolsShownOnce">
    <vt:lpwstr/>
  </property>
</Properties>
</file>